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aroturuki-my.sharepoint.com/personal/rose_wilton_aroturuki_govt_nz/Documents/Documents/For Website/"/>
    </mc:Choice>
  </mc:AlternateContent>
  <xr:revisionPtr revIDLastSave="0" documentId="8_{D0F2D2DC-A357-4833-B7FB-75D37FB173F8}" xr6:coauthVersionLast="47" xr6:coauthVersionMax="47" xr10:uidLastSave="{00000000-0000-0000-0000-000000000000}"/>
  <workbookProtection workbookAlgorithmName="SHA-512" workbookHashValue="rJYVyA/mcVhNnubEEWxD/9AHAkGuWhRvyBfe5YIUI0Phb7eT5aE/l8DnFq0AaE5BLbakMhLDn6+H3wVPaFaCuA==" workbookSaltValue="+h/MQuRni5/65QjXMji7qA==" workbookSpinCount="100000" lockStructure="1"/>
  <bookViews>
    <workbookView xWindow="-120" yWindow="-120" windowWidth="29040" windowHeight="17640" firstSheet="1" activeTab="2"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expenses'!$A$1:$E$40</definedName>
    <definedName name="_xlnm.Print_Area" localSheetId="4">'Gifts and benefits'!$A$1:$F$26</definedName>
    <definedName name="_xlnm.Print_Area" localSheetId="2">Hospitality!$A$1:$E$22</definedName>
    <definedName name="_xlnm.Print_Area" localSheetId="0">'Summary and sign-off'!$A$1:$F$23</definedName>
    <definedName name="_xlnm.Print_Area" localSheetId="1">Travel!$A$1:$E$136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 l="1"/>
  <c r="C34" i="3"/>
  <c r="C15" i="2"/>
  <c r="C119" i="1"/>
  <c r="C125" i="1"/>
  <c r="C22" i="1"/>
  <c r="E60" i="13" l="1"/>
  <c r="C60" i="13"/>
  <c r="C17" i="4"/>
  <c r="C16" i="4"/>
  <c r="B60" i="13" l="1"/>
  <c r="B59" i="13"/>
  <c r="D59" i="13"/>
  <c r="B58" i="13"/>
  <c r="D58" i="13"/>
  <c r="D57" i="13"/>
  <c r="B57" i="13"/>
  <c r="D56" i="13"/>
  <c r="B56" i="13"/>
  <c r="D55" i="13"/>
  <c r="B55" i="13"/>
  <c r="B2" i="4"/>
  <c r="B3" i="4"/>
  <c r="B2" i="3"/>
  <c r="B3" i="3"/>
  <c r="B2" i="2"/>
  <c r="B3" i="2"/>
  <c r="F58" i="13" l="1"/>
  <c r="D15" i="2" s="1"/>
  <c r="F60" i="13"/>
  <c r="E15" i="4" s="1"/>
  <c r="F59" i="13"/>
  <c r="D34" i="3" s="1"/>
  <c r="F57" i="13"/>
  <c r="D125" i="1" s="1"/>
  <c r="F56" i="13"/>
  <c r="D119" i="1" s="1"/>
  <c r="F55" i="13"/>
  <c r="D22" i="1" s="1"/>
  <c r="C13" i="13"/>
  <c r="C12" i="13"/>
  <c r="C11" i="13"/>
  <c r="C16" i="13" l="1"/>
  <c r="C17" i="13"/>
  <c r="B5" i="4" l="1"/>
  <c r="B4" i="4"/>
  <c r="B5" i="3"/>
  <c r="B4" i="3"/>
  <c r="B5" i="2"/>
  <c r="B4" i="2"/>
  <c r="C15" i="13" l="1"/>
  <c r="F12" i="13" l="1"/>
  <c r="C15" i="4"/>
  <c r="F11" i="13" s="1"/>
  <c r="F13" i="13" l="1"/>
  <c r="B125" i="1"/>
  <c r="B17" i="13" s="1"/>
  <c r="B119" i="1"/>
  <c r="B16" i="13" s="1"/>
  <c r="B22" i="1"/>
  <c r="B15" i="13" s="1"/>
  <c r="B34" i="3" l="1"/>
  <c r="B13" i="13" s="1"/>
  <c r="B15" i="2"/>
  <c r="B12" i="13" s="1"/>
  <c r="B11" i="13" l="1"/>
  <c r="B1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2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<sst xmlns="http://schemas.openxmlformats.org/spreadsheetml/2006/main" count="440" uniqueCount="223">
  <si>
    <t>Chief Executive Expenses, Gifts and Benefits Disclosure - summary &amp; sign-off*</t>
  </si>
  <si>
    <t>Organisation Name*</t>
  </si>
  <si>
    <t>Aroturuki Tamariki</t>
  </si>
  <si>
    <t>Secretary or Chief Executive**</t>
  </si>
  <si>
    <t>Arran Jones</t>
  </si>
  <si>
    <t>Disclosure period start***</t>
  </si>
  <si>
    <t>Disclosure period end***</t>
  </si>
  <si>
    <t>Agency totals check</t>
  </si>
  <si>
    <t>Secretary or Chief Executive approval****</t>
  </si>
  <si>
    <t>This disclosure has been approved by the Departmental Secretary or Chief Executive</t>
  </si>
  <si>
    <t>Other sign-off****</t>
  </si>
  <si>
    <t xml:space="preserve">Fiona Stockdill, Chief Financial Officer </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</si>
  <si>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</si>
  <si>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</si>
  <si>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</si>
  <si>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</si>
  <si>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</si>
  <si>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</si>
  <si>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</si>
  <si>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</si>
  <si>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</si>
  <si>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</si>
  <si>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</si>
  <si>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</si>
  <si>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</si>
  <si>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</si>
  <si>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</si>
  <si>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</si>
  <si>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</si>
  <si>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</si>
  <si>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</si>
  <si>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</si>
  <si>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</si>
  <si>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</si>
  <si>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</si>
  <si>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</si>
  <si>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</si>
  <si>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</si>
  <si>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</si>
  <si>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</si>
  <si>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</si>
  <si>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</si>
  <si>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</si>
  <si>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</si>
  <si>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</si>
  <si>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</si>
  <si>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</si>
  <si>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</si>
  <si>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</si>
  <si>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</si>
  <si>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</si>
  <si>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</si>
  <si>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</si>
  <si>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</si>
  <si>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</si>
  <si>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</si>
  <si>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</si>
  <si>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</si>
  <si>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</si>
  <si>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</si>
  <si>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</si>
  <si>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</si>
  <si>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</si>
  <si>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</si>
  <si>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</si>
  <si>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</si>
  <si>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</si>
  <si>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</si>
  <si>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</si>
  <si>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</si>
  <si>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</si>
  <si>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</si>
  <si>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</si>
  <si>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</si>
  <si>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</si>
  <si>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</si>
  <si>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</si>
  <si>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</si>
  <si>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TO DISCLOSE DURING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</si>
  <si>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</si>
  <si>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</si>
  <si>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</si>
  <si>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Travel to Lower Hutt for meeting with Caring Families CE</t>
  </si>
  <si>
    <t>Car Rental (Mevo Car Share)</t>
  </si>
  <si>
    <t xml:space="preserve">Lower Hutt </t>
  </si>
  <si>
    <t xml:space="preserve">Meetings with Iwi Leaders prior to Upper South Monitoring </t>
  </si>
  <si>
    <t>Airfares (Return WGN-NSN-WGN)</t>
  </si>
  <si>
    <t>Nelson</t>
  </si>
  <si>
    <t xml:space="preserve">Car Rental </t>
  </si>
  <si>
    <t>Travel for Childrens Commissioner's Powhiri</t>
  </si>
  <si>
    <t>Lower Hutt</t>
  </si>
  <si>
    <t xml:space="preserve">Travel for Kahui Group &amp; Leadership Team Meeting - 2 days </t>
  </si>
  <si>
    <t xml:space="preserve">Airfares (Return WGN-CHC-WGN) </t>
  </si>
  <si>
    <t>Christchurch</t>
  </si>
  <si>
    <t>Accomodation 1 night</t>
  </si>
  <si>
    <t xml:space="preserve">Christchurch </t>
  </si>
  <si>
    <t xml:space="preserve">Travel to Palmerston North to Meet with Rangitaane Iwi  </t>
  </si>
  <si>
    <t xml:space="preserve">Palmerston North </t>
  </si>
  <si>
    <t>Travel for meeting with Muaupoko Tribal Authority in Levin</t>
  </si>
  <si>
    <t xml:space="preserve">Levin </t>
  </si>
  <si>
    <t>Travel to Poririua to meet with CE of Ngati Toa</t>
  </si>
  <si>
    <t>Porirua</t>
  </si>
  <si>
    <t>Travel to Palmerston North for Taranaki Manawatu Monitoring Visit - 2 days</t>
  </si>
  <si>
    <t xml:space="preserve">Rental Car </t>
  </si>
  <si>
    <t>Meals</t>
  </si>
  <si>
    <t>Accommodation 1 night</t>
  </si>
  <si>
    <t xml:space="preserve">Palmerston Noth </t>
  </si>
  <si>
    <t>Travel to Lower Hutt for meeting with Caring Families Board</t>
  </si>
  <si>
    <t>Airfares (Return WLG-AKL-WLG)</t>
  </si>
  <si>
    <t xml:space="preserve">Auckland </t>
  </si>
  <si>
    <t xml:space="preserve">Accomodation </t>
  </si>
  <si>
    <t>Uber Transfers</t>
  </si>
  <si>
    <t xml:space="preserve">Wellington </t>
  </si>
  <si>
    <t xml:space="preserve">Travel to Napier for External Meetings with Iwi </t>
  </si>
  <si>
    <t>Airfares (WGN-NPE)</t>
  </si>
  <si>
    <t xml:space="preserve">Napier </t>
  </si>
  <si>
    <t xml:space="preserve">Airfares (NPE-WGN) </t>
  </si>
  <si>
    <t>Wellington</t>
  </si>
  <si>
    <t xml:space="preserve">Taxi Transfer (Shared with other staff) </t>
  </si>
  <si>
    <t xml:space="preserve">Travel to Lower Hutt for meeting with Caring Families </t>
  </si>
  <si>
    <t xml:space="preserve">Uber Transfers (Shared with other Staff) </t>
  </si>
  <si>
    <t>Travel to Palmerston North for Meetings with External Stakeholder</t>
  </si>
  <si>
    <t xml:space="preserve">Mevo </t>
  </si>
  <si>
    <t>Palmerston North</t>
  </si>
  <si>
    <t xml:space="preserve">Travel to Auckland for external meetings </t>
  </si>
  <si>
    <t xml:space="preserve">Uber Transfer </t>
  </si>
  <si>
    <t xml:space="preserve">Airfares (WGN-AKL) </t>
  </si>
  <si>
    <t>Auckland</t>
  </si>
  <si>
    <t xml:space="preserve">Airfares (AKL-WGN) </t>
  </si>
  <si>
    <t xml:space="preserve">Accomodation (AKL) </t>
  </si>
  <si>
    <t xml:space="preserve">Taxi Transfers (Shared with other staff) </t>
  </si>
  <si>
    <t xml:space="preserve">Meals </t>
  </si>
  <si>
    <t xml:space="preserve">Mevo (Airport - Home) </t>
  </si>
  <si>
    <t xml:space="preserve">Travel to Rotorua for External Meetings with Iwi </t>
  </si>
  <si>
    <t xml:space="preserve">Airfares (WGN-ROT-WGN) </t>
  </si>
  <si>
    <t xml:space="preserve">Rotorua </t>
  </si>
  <si>
    <t xml:space="preserve">Tauranga </t>
  </si>
  <si>
    <t>Rental Vehical</t>
  </si>
  <si>
    <t xml:space="preserve">Travel to Porirua for External Meeting with Stakeholders  </t>
  </si>
  <si>
    <t xml:space="preserve">Mevo Car Share </t>
  </si>
  <si>
    <t xml:space="preserve">Travel to Palmerston North for Meeting with New Kahui Member </t>
  </si>
  <si>
    <t xml:space="preserve">Travel to Meetings with External Stakeholders in Stokes Valley and Porirua </t>
  </si>
  <si>
    <t xml:space="preserve">Travel to Auckland/Northland for External Meetings with Iwi </t>
  </si>
  <si>
    <t xml:space="preserve">Mevo Car Share (Home-Airport) </t>
  </si>
  <si>
    <t xml:space="preserve">Airfares (WGN-AKL-WRE-AKL-WGN) </t>
  </si>
  <si>
    <t>Whangarei</t>
  </si>
  <si>
    <t xml:space="preserve">Accomodation (1 night) </t>
  </si>
  <si>
    <t xml:space="preserve">Accomodation (2 nights) </t>
  </si>
  <si>
    <t>Taxi Transfers (Shared with other staff)</t>
  </si>
  <si>
    <t xml:space="preserve">Mevo Car Share (Airport-Home) </t>
  </si>
  <si>
    <t xml:space="preserve">Travel to Lower Hutt for Stakeholder Meeting </t>
  </si>
  <si>
    <t>Mevo Car Share (X2 Staff)</t>
  </si>
  <si>
    <t>Travel to Seaview for Stakeholder Meeting</t>
  </si>
  <si>
    <t xml:space="preserve">Mevo Car Share (x3 Staff) </t>
  </si>
  <si>
    <t xml:space="preserve">Travel to Christchurch for Monitoring Engagements </t>
  </si>
  <si>
    <t xml:space="preserve">Uber Transfers </t>
  </si>
  <si>
    <t xml:space="preserve">Airfares (WGN-CHC-WGN) </t>
  </si>
  <si>
    <t xml:space="preserve">Travel to Auckland for Course </t>
  </si>
  <si>
    <t>Mevo Car Share (Home- Airport )</t>
  </si>
  <si>
    <t xml:space="preserve">Uber </t>
  </si>
  <si>
    <t xml:space="preserve">Airfares (WGN-AKL-WGN) </t>
  </si>
  <si>
    <t xml:space="preserve">Taxi Transfers </t>
  </si>
  <si>
    <t>Mevo Car Share (Airport - Home)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</si>
  <si>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</si>
  <si>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</si>
  <si>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</si>
  <si>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</si>
  <si>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Travel to Kilbirnie for Meeting with OT Strategic Partners </t>
  </si>
  <si>
    <t xml:space="preserve">Uber Transfers (Shared with other staff) </t>
  </si>
  <si>
    <t>Kilbirnie</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</si>
  <si>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</si>
  <si>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</si>
  <si>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</si>
  <si>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</si>
  <si>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</si>
  <si>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</si>
  <si>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</si>
  <si>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</si>
  <si>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Public Service Secretary or Chief Executive Expense Disclosure</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</si>
  <si>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</si>
  <si>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</si>
  <si>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</si>
  <si>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</si>
  <si>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</si>
  <si>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Catered M/Tea for VUW Meeting </t>
  </si>
  <si>
    <t xml:space="preserve">M/Tea for 8 People </t>
  </si>
  <si>
    <t xml:space="preserve">Kai provided for Stakeholder Visit </t>
  </si>
  <si>
    <t xml:space="preserve">A/Tea for 3 People </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</si>
  <si>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</si>
  <si>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</si>
  <si>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</si>
  <si>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</si>
  <si>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</si>
  <si>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</si>
  <si>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</si>
  <si>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</si>
  <si>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</si>
  <si>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</si>
  <si>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Rental and Tolls </t>
  </si>
  <si>
    <t xml:space="preserve">Mobile Phone </t>
  </si>
  <si>
    <t>Book for Office Reception</t>
  </si>
  <si>
    <t xml:space="preserve">Books and Subscriptions </t>
  </si>
  <si>
    <t xml:space="preserve">Course May/June </t>
  </si>
  <si>
    <t xml:space="preserve">NZ Courses, Conferences and Training </t>
  </si>
  <si>
    <t>Leadership Supervision/Coaching</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</si>
  <si>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</si>
  <si>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</si>
  <si>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</si>
  <si>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</si>
  <si>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</si>
  <si>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</si>
  <si>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</si>
  <si>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</si>
  <si>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</si>
  <si>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</si>
  <si>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</si>
  <si>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NO GIFTS OR BENEFITS TO DISCLOSE DURING THIS PERIOD</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</si>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</sst>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8"/>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3">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CC"/>
      <color rgb="FFCCFF66"/>
      <color rgb="FFFF9900"/>
      <color rgb="FF99FF99"/>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7"/>
  <sheetViews>
    <sheetView zoomScaleNormal="100" workbookViewId="0">
      <selection activeCell="B15" sqref="B15"/>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5" t="s">
        <v>0</v>
      </c>
      <c r="B1" s="115"/>
      <c r="C1" s="115"/>
      <c r="D1" s="115"/>
      <c r="E1" s="115"/>
      <c r="F1" s="115"/>
      <c r="G1" s="17"/>
      <c r="H1" s="17"/>
      <c r="I1" s="17"/>
      <c r="J1" s="17"/>
      <c r="K1" s="17"/>
    </row>
    <row r="2" spans="1:11" ht="21" customHeight="1" x14ac:dyDescent="0.2">
      <c r="A2" s="3" t="s">
        <v>1</v>
      </c>
      <c r="B2" s="116" t="s">
        <v>2</v>
      </c>
      <c r="C2" s="116"/>
      <c r="D2" s="116"/>
      <c r="E2" s="116"/>
      <c r="F2" s="116"/>
      <c r="G2" s="17"/>
      <c r="H2" s="17"/>
      <c r="I2" s="17"/>
      <c r="J2" s="17"/>
      <c r="K2" s="17"/>
    </row>
    <row r="3" spans="1:11" ht="15.75" x14ac:dyDescent="0.2">
      <c r="A3" s="3" t="s">
        <v>3</v>
      </c>
      <c r="B3" s="116" t="s">
        <v>4</v>
      </c>
      <c r="C3" s="116"/>
      <c r="D3" s="116"/>
      <c r="E3" s="116"/>
      <c r="F3" s="116"/>
      <c r="G3" s="17"/>
      <c r="H3" s="17"/>
      <c r="I3" s="17"/>
      <c r="J3" s="17"/>
      <c r="K3" s="17"/>
    </row>
    <row r="4" spans="1:11" ht="21" customHeight="1" x14ac:dyDescent="0.2">
      <c r="A4" s="3" t="s">
        <v>5</v>
      </c>
      <c r="B4" s="117">
        <v>45108</v>
      </c>
      <c r="C4" s="117"/>
      <c r="D4" s="117"/>
      <c r="E4" s="117"/>
      <c r="F4" s="117"/>
      <c r="G4" s="17"/>
      <c r="H4" s="17"/>
      <c r="I4" s="17"/>
      <c r="J4" s="17"/>
      <c r="K4" s="17"/>
    </row>
    <row r="5" spans="1:11" ht="21" customHeight="1" x14ac:dyDescent="0.2">
      <c r="A5" s="3" t="s">
        <v>6</v>
      </c>
      <c r="B5" s="117">
        <v>45473</v>
      </c>
      <c r="C5" s="117"/>
      <c r="D5" s="117"/>
      <c r="E5" s="117"/>
      <c r="F5" s="117"/>
      <c r="G5" s="17"/>
      <c r="H5" s="17"/>
      <c r="I5" s="17"/>
      <c r="J5" s="17"/>
      <c r="K5" s="17"/>
    </row>
    <row r="6" spans="1:11" ht="21" customHeight="1" x14ac:dyDescent="0.2">
      <c r="A6" s="3" t="s">
        <v>7</v>
      </c>
      <c r="B6" s="114"/>
      <c r="C6" s="114"/>
      <c r="D6" s="114"/>
      <c r="E6" s="114"/>
      <c r="F6" s="114"/>
      <c r="G6" s="23"/>
      <c r="H6" s="17"/>
      <c r="I6" s="17"/>
      <c r="J6" s="17"/>
      <c r="K6" s="17"/>
    </row>
    <row r="7" spans="1:11" ht="31.5" x14ac:dyDescent="0.2">
      <c r="A7" s="3" t="s">
        <v>8</v>
      </c>
      <c r="B7" s="113" t="s">
        <v>9</v>
      </c>
      <c r="C7" s="113"/>
      <c r="D7" s="113"/>
      <c r="E7" s="113"/>
      <c r="F7" s="113"/>
      <c r="G7" s="23"/>
      <c r="H7" s="17"/>
      <c r="I7" s="17"/>
      <c r="J7" s="17"/>
      <c r="K7" s="17"/>
    </row>
    <row r="8" spans="1:11" ht="25.5" customHeight="1" x14ac:dyDescent="0.2">
      <c r="A8" s="3" t="s">
        <v>10</v>
      </c>
      <c r="B8" s="113" t="s">
        <v>11</v>
      </c>
      <c r="C8" s="113"/>
      <c r="D8" s="113"/>
      <c r="E8" s="113"/>
      <c r="F8" s="113"/>
      <c r="G8" s="23"/>
      <c r="H8" s="17"/>
      <c r="I8" s="17"/>
      <c r="J8" s="17"/>
      <c r="K8" s="17"/>
    </row>
    <row r="9" spans="1:11" ht="66.75" customHeight="1" x14ac:dyDescent="0.2">
      <c r="A9" s="112" t="s">
        <v>12</v>
      </c>
      <c r="B9" s="112"/>
      <c r="C9" s="112"/>
      <c r="D9" s="112"/>
      <c r="E9" s="112"/>
      <c r="F9" s="112"/>
      <c r="G9" s="23"/>
      <c r="H9" s="17"/>
      <c r="I9" s="17"/>
      <c r="J9" s="17"/>
      <c r="K9" s="17"/>
    </row>
    <row r="10" spans="1:11" s="77" customFormat="1" ht="36" customHeight="1" x14ac:dyDescent="0.2">
      <c r="A10" s="71" t="s">
        <v>13</v>
      </c>
      <c r="B10" s="72" t="s">
        <v>14</v>
      </c>
      <c r="C10" s="72" t="s">
        <v>15</v>
      </c>
      <c r="D10" s="73"/>
      <c r="E10" s="74" t="s">
        <v>16</v>
      </c>
      <c r="F10" s="75" t="s">
        <v>17</v>
      </c>
      <c r="G10" s="76"/>
      <c r="H10" s="76"/>
      <c r="I10" s="76"/>
      <c r="J10" s="76"/>
      <c r="K10" s="76"/>
    </row>
    <row r="11" spans="1:11" ht="27.75" customHeight="1" x14ac:dyDescent="0.2">
      <c r="A11" s="8" t="s">
        <v>18</v>
      </c>
      <c r="B11" s="45">
        <f>B15+B16+B17</f>
        <v>9194.7799999999988</v>
      </c>
      <c r="C11" s="51" t="str">
        <f>IF(Travel!B6="",A34,Travel!B6)</f>
        <v>Figures exclude GST</v>
      </c>
      <c r="D11" s="6"/>
      <c r="E11" s="8" t="s">
        <v>19</v>
      </c>
      <c r="F11" s="33">
        <f>'Gifts and benefits'!C15</f>
        <v>0</v>
      </c>
      <c r="G11" s="29"/>
      <c r="H11" s="29"/>
      <c r="I11" s="29"/>
      <c r="J11" s="29"/>
      <c r="K11" s="29"/>
    </row>
    <row r="12" spans="1:11" ht="27.75" customHeight="1" x14ac:dyDescent="0.2">
      <c r="A12" s="8" t="s">
        <v>20</v>
      </c>
      <c r="B12" s="45">
        <f>Hospitality!B15</f>
        <v>37.200000000000003</v>
      </c>
      <c r="C12" s="51" t="str">
        <f>IF(Hospitality!B6="",A34,Hospitality!B6)</f>
        <v>Not yet indicated</v>
      </c>
      <c r="D12" s="6"/>
      <c r="E12" s="8" t="s">
        <v>21</v>
      </c>
      <c r="F12" s="33">
        <f>'Gifts and benefits'!C16</f>
        <v>0</v>
      </c>
      <c r="G12" s="29"/>
      <c r="H12" s="29"/>
      <c r="I12" s="29"/>
      <c r="J12" s="29"/>
      <c r="K12" s="29"/>
    </row>
    <row r="13" spans="1:11" ht="27.75" customHeight="1" x14ac:dyDescent="0.2">
      <c r="A13" s="8" t="s">
        <v>22</v>
      </c>
      <c r="B13" s="45">
        <f>'All other expenses'!B34</f>
        <v>4995.4690000000001</v>
      </c>
      <c r="C13" s="51" t="str">
        <f>IF('All other expenses'!B6="",A34,'All other expenses'!B6)</f>
        <v>Figures exclude GST</v>
      </c>
      <c r="D13" s="6"/>
      <c r="E13" s="8" t="s">
        <v>23</v>
      </c>
      <c r="F13" s="33">
        <f>'Gifts and benefits'!C17</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24</v>
      </c>
      <c r="B15" s="47">
        <f>Travel!B22</f>
        <v>0</v>
      </c>
      <c r="C15" s="53" t="str">
        <f>C11</f>
        <v>Figures exclude GST</v>
      </c>
      <c r="D15" s="6"/>
      <c r="E15" s="6"/>
      <c r="F15" s="35"/>
      <c r="G15" s="17"/>
      <c r="H15" s="17"/>
      <c r="I15" s="17"/>
      <c r="J15" s="17"/>
      <c r="K15" s="17"/>
    </row>
    <row r="16" spans="1:11" ht="27.75" customHeight="1" x14ac:dyDescent="0.2">
      <c r="A16" s="9" t="s">
        <v>25</v>
      </c>
      <c r="B16" s="47">
        <f>Travel!B119</f>
        <v>9156.5199999999986</v>
      </c>
      <c r="C16" s="53" t="str">
        <f>C11</f>
        <v>Figures exclude GST</v>
      </c>
      <c r="D16" s="36"/>
      <c r="E16" s="6"/>
      <c r="F16" s="37"/>
      <c r="G16" s="17"/>
      <c r="H16" s="17"/>
      <c r="I16" s="17"/>
      <c r="J16" s="17"/>
      <c r="K16" s="17"/>
    </row>
    <row r="17" spans="1:11" ht="27.75" customHeight="1" x14ac:dyDescent="0.2">
      <c r="A17" s="9" t="s">
        <v>26</v>
      </c>
      <c r="B17" s="47">
        <f>Travel!B125</f>
        <v>38.26</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27</v>
      </c>
      <c r="B19" s="19"/>
      <c r="C19" s="17"/>
      <c r="D19" s="17"/>
      <c r="E19" s="17"/>
      <c r="F19" s="17"/>
      <c r="G19" s="17"/>
      <c r="H19" s="17"/>
      <c r="I19" s="17"/>
      <c r="J19" s="17"/>
      <c r="K19" s="17"/>
    </row>
    <row r="20" spans="1:11" x14ac:dyDescent="0.2">
      <c r="A20" s="20" t="s">
        <v>28</v>
      </c>
      <c r="D20" s="17"/>
      <c r="E20" s="17"/>
      <c r="F20" s="17"/>
      <c r="G20" s="17"/>
      <c r="H20" s="17"/>
      <c r="I20" s="17"/>
      <c r="J20" s="17"/>
      <c r="K20" s="17"/>
    </row>
    <row r="21" spans="1:11" ht="12.6" customHeight="1" x14ac:dyDescent="0.2">
      <c r="A21" s="20" t="s">
        <v>29</v>
      </c>
      <c r="D21" s="17"/>
      <c r="E21" s="17"/>
      <c r="F21" s="17"/>
      <c r="G21" s="17"/>
      <c r="H21" s="17"/>
      <c r="I21" s="17"/>
      <c r="J21" s="17"/>
      <c r="K21" s="17"/>
    </row>
    <row r="22" spans="1:11" ht="12.6" customHeight="1" x14ac:dyDescent="0.2">
      <c r="A22" s="20" t="s">
        <v>30</v>
      </c>
      <c r="D22" s="17"/>
      <c r="E22" s="17"/>
      <c r="F22" s="17"/>
      <c r="G22" s="17"/>
      <c r="H22" s="17"/>
      <c r="I22" s="17"/>
      <c r="J22" s="17"/>
      <c r="K22" s="17"/>
    </row>
    <row r="23" spans="1:11" ht="12.6" customHeight="1" x14ac:dyDescent="0.2">
      <c r="A23" s="20" t="s">
        <v>31</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32</v>
      </c>
      <c r="B25" s="13"/>
      <c r="C25" s="13"/>
      <c r="D25" s="13"/>
      <c r="E25" s="13"/>
      <c r="F25" s="13"/>
      <c r="G25" s="17"/>
      <c r="H25" s="17"/>
      <c r="I25" s="17"/>
      <c r="J25" s="17"/>
      <c r="K25" s="17"/>
    </row>
    <row r="26" spans="1:11" ht="12.75" hidden="1" customHeight="1" x14ac:dyDescent="0.2">
      <c r="A26" s="11" t="s">
        <v>33</v>
      </c>
      <c r="B26" s="4"/>
      <c r="C26" s="4"/>
      <c r="D26" s="11"/>
      <c r="E26" s="11"/>
      <c r="F26" s="11"/>
      <c r="G26" s="17"/>
      <c r="H26" s="17"/>
      <c r="I26" s="17"/>
      <c r="J26" s="17"/>
      <c r="K26" s="17"/>
    </row>
    <row r="27" spans="1:11" hidden="1" x14ac:dyDescent="0.2">
      <c r="A27" s="10" t="s">
        <v>34</v>
      </c>
      <c r="B27" s="10"/>
      <c r="C27" s="10"/>
      <c r="D27" s="10"/>
      <c r="E27" s="10"/>
      <c r="F27" s="10"/>
      <c r="G27" s="17"/>
      <c r="H27" s="17"/>
      <c r="I27" s="17"/>
      <c r="J27" s="17"/>
      <c r="K27" s="17"/>
    </row>
    <row r="28" spans="1:11" hidden="1" x14ac:dyDescent="0.2">
      <c r="A28" s="10" t="s">
        <v>35</v>
      </c>
      <c r="B28" s="10"/>
      <c r="C28" s="10"/>
      <c r="D28" s="10"/>
      <c r="E28" s="10"/>
      <c r="F28" s="10"/>
      <c r="G28" s="17"/>
      <c r="H28" s="17"/>
      <c r="I28" s="17"/>
      <c r="J28" s="17"/>
      <c r="K28" s="17"/>
    </row>
    <row r="29" spans="1:11" hidden="1" x14ac:dyDescent="0.2">
      <c r="A29" s="11" t="s">
        <v>36</v>
      </c>
      <c r="B29" s="11"/>
      <c r="C29" s="11"/>
      <c r="D29" s="11"/>
      <c r="E29" s="11"/>
      <c r="F29" s="11"/>
      <c r="G29" s="17"/>
      <c r="H29" s="17"/>
      <c r="I29" s="17"/>
      <c r="J29" s="17"/>
      <c r="K29" s="17"/>
    </row>
    <row r="30" spans="1:11" hidden="1" x14ac:dyDescent="0.2">
      <c r="A30" s="11" t="s">
        <v>37</v>
      </c>
      <c r="B30" s="11"/>
      <c r="C30" s="11"/>
      <c r="D30" s="11"/>
      <c r="E30" s="11"/>
      <c r="F30" s="11"/>
      <c r="G30" s="17"/>
      <c r="H30" s="17"/>
      <c r="I30" s="17"/>
      <c r="J30" s="17"/>
      <c r="K30" s="17"/>
    </row>
    <row r="31" spans="1:11" hidden="1" x14ac:dyDescent="0.2">
      <c r="A31" s="10" t="s">
        <v>38</v>
      </c>
      <c r="B31" s="10"/>
      <c r="C31" s="10"/>
      <c r="D31" s="10"/>
      <c r="E31" s="10"/>
      <c r="F31" s="10"/>
      <c r="G31" s="17"/>
      <c r="H31" s="17"/>
      <c r="I31" s="17"/>
      <c r="J31" s="17"/>
      <c r="K31" s="17"/>
    </row>
    <row r="32" spans="1:11" hidden="1" x14ac:dyDescent="0.2">
      <c r="A32" s="10" t="s">
        <v>39</v>
      </c>
      <c r="B32" s="10"/>
      <c r="C32" s="10"/>
      <c r="D32" s="10"/>
      <c r="E32" s="10"/>
      <c r="F32" s="10"/>
      <c r="G32" s="17"/>
      <c r="H32" s="17"/>
      <c r="I32" s="17"/>
      <c r="J32" s="17"/>
      <c r="K32" s="17"/>
    </row>
    <row r="33" spans="1:11" hidden="1" x14ac:dyDescent="0.2">
      <c r="A33" s="10" t="s">
        <v>40</v>
      </c>
      <c r="B33" s="10"/>
      <c r="C33" s="10"/>
      <c r="D33" s="10"/>
      <c r="E33" s="10"/>
      <c r="F33" s="10"/>
      <c r="G33" s="17"/>
      <c r="H33" s="17"/>
      <c r="I33" s="17"/>
      <c r="J33" s="17"/>
      <c r="K33" s="17"/>
    </row>
    <row r="34" spans="1:11" hidden="1" x14ac:dyDescent="0.2">
      <c r="A34" s="11" t="s">
        <v>41</v>
      </c>
      <c r="B34" s="11"/>
      <c r="C34" s="11"/>
      <c r="D34" s="11"/>
      <c r="E34" s="11"/>
      <c r="F34" s="11"/>
      <c r="G34" s="17"/>
      <c r="H34" s="17"/>
      <c r="I34" s="17"/>
      <c r="J34" s="17"/>
      <c r="K34" s="17"/>
    </row>
    <row r="35" spans="1:11" hidden="1" x14ac:dyDescent="0.2">
      <c r="A35" s="11" t="s">
        <v>42</v>
      </c>
      <c r="B35" s="11"/>
      <c r="C35" s="11"/>
      <c r="D35" s="11"/>
      <c r="E35" s="11"/>
      <c r="F35" s="11"/>
      <c r="G35" s="17"/>
      <c r="H35" s="17"/>
      <c r="I35" s="17"/>
      <c r="J35" s="17"/>
      <c r="K35" s="17"/>
    </row>
    <row r="36" spans="1:11" hidden="1" x14ac:dyDescent="0.2">
      <c r="A36" s="10" t="s">
        <v>43</v>
      </c>
      <c r="B36" s="49"/>
      <c r="C36" s="49"/>
      <c r="D36" s="49"/>
      <c r="E36" s="49"/>
      <c r="F36" s="49"/>
      <c r="G36" s="17"/>
      <c r="H36" s="17"/>
      <c r="I36" s="17"/>
      <c r="J36" s="17"/>
      <c r="K36" s="17"/>
    </row>
    <row r="37" spans="1:11" hidden="1" x14ac:dyDescent="0.2">
      <c r="A37" s="10" t="s">
        <v>9</v>
      </c>
      <c r="B37" s="49"/>
      <c r="C37" s="49"/>
      <c r="D37" s="49"/>
      <c r="E37" s="49"/>
      <c r="F37" s="49"/>
      <c r="G37" s="17"/>
      <c r="H37" s="17"/>
      <c r="I37" s="17"/>
      <c r="J37" s="17"/>
      <c r="K37" s="17"/>
    </row>
    <row r="38" spans="1:11" hidden="1" x14ac:dyDescent="0.2">
      <c r="A38" s="10" t="s">
        <v>44</v>
      </c>
      <c r="B38" s="49"/>
      <c r="C38" s="49"/>
      <c r="D38" s="49"/>
      <c r="E38" s="49"/>
      <c r="F38" s="49"/>
      <c r="G38" s="17"/>
      <c r="H38" s="17"/>
      <c r="I38" s="17"/>
      <c r="J38" s="17"/>
      <c r="K38" s="17"/>
    </row>
    <row r="39" spans="1:11" hidden="1" x14ac:dyDescent="0.2">
      <c r="A39" s="11" t="s">
        <v>45</v>
      </c>
      <c r="B39" s="4"/>
      <c r="C39" s="4"/>
      <c r="D39" s="4"/>
      <c r="E39" s="4"/>
      <c r="F39" s="4"/>
      <c r="G39" s="17"/>
      <c r="H39" s="17"/>
      <c r="I39" s="17"/>
      <c r="J39" s="17"/>
      <c r="K39" s="17"/>
    </row>
    <row r="40" spans="1:11" hidden="1" x14ac:dyDescent="0.2">
      <c r="A40" s="4" t="s">
        <v>46</v>
      </c>
      <c r="B40" s="4"/>
      <c r="C40" s="4"/>
      <c r="D40" s="4"/>
      <c r="E40" s="4"/>
      <c r="F40" s="4"/>
      <c r="G40" s="17"/>
      <c r="H40" s="17"/>
      <c r="I40" s="17"/>
      <c r="J40" s="17"/>
      <c r="K40" s="17"/>
    </row>
    <row r="41" spans="1:11" hidden="1" x14ac:dyDescent="0.2">
      <c r="A41" s="4" t="s">
        <v>47</v>
      </c>
      <c r="B41" s="4"/>
      <c r="C41" s="4"/>
      <c r="D41" s="4"/>
      <c r="E41" s="4"/>
      <c r="F41" s="4"/>
      <c r="G41" s="17"/>
      <c r="H41" s="17"/>
      <c r="I41" s="17"/>
      <c r="J41" s="17"/>
      <c r="K41" s="17"/>
    </row>
    <row r="42" spans="1:11" hidden="1" x14ac:dyDescent="0.2">
      <c r="A42" s="4" t="s">
        <v>48</v>
      </c>
      <c r="B42" s="4"/>
      <c r="C42" s="4"/>
      <c r="D42" s="4"/>
      <c r="E42" s="4"/>
      <c r="F42" s="4"/>
      <c r="G42" s="17"/>
      <c r="H42" s="17"/>
      <c r="I42" s="17"/>
      <c r="J42" s="17"/>
      <c r="K42" s="17"/>
    </row>
    <row r="43" spans="1:11" hidden="1" x14ac:dyDescent="0.2">
      <c r="A43" s="4" t="s">
        <v>49</v>
      </c>
      <c r="B43" s="4"/>
      <c r="C43" s="4"/>
      <c r="D43" s="4"/>
      <c r="E43" s="4"/>
      <c r="F43" s="4"/>
      <c r="G43" s="17"/>
      <c r="H43" s="17"/>
      <c r="I43" s="17"/>
      <c r="J43" s="17"/>
      <c r="K43" s="17"/>
    </row>
    <row r="44" spans="1:11" hidden="1" x14ac:dyDescent="0.2">
      <c r="A44" s="4" t="s">
        <v>50</v>
      </c>
      <c r="B44" s="4"/>
      <c r="C44" s="4"/>
      <c r="D44" s="4"/>
      <c r="E44" s="4"/>
      <c r="F44" s="4"/>
      <c r="G44" s="17"/>
      <c r="H44" s="17"/>
      <c r="I44" s="17"/>
      <c r="J44" s="17"/>
      <c r="K44" s="17"/>
    </row>
    <row r="45" spans="1:11" hidden="1" x14ac:dyDescent="0.2">
      <c r="A45" s="50" t="s">
        <v>51</v>
      </c>
      <c r="B45" s="49"/>
      <c r="C45" s="49"/>
      <c r="D45" s="49"/>
      <c r="E45" s="49"/>
      <c r="F45" s="49"/>
      <c r="G45" s="17"/>
      <c r="H45" s="17"/>
      <c r="I45" s="17"/>
      <c r="J45" s="17"/>
      <c r="K45" s="17"/>
    </row>
    <row r="46" spans="1:11" hidden="1" x14ac:dyDescent="0.2">
      <c r="A46" s="49" t="s">
        <v>52</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53</v>
      </c>
      <c r="B48" s="49"/>
      <c r="C48" s="49"/>
      <c r="D48" s="49"/>
      <c r="E48" s="49"/>
      <c r="F48" s="49"/>
      <c r="G48" s="17"/>
      <c r="H48" s="17"/>
      <c r="I48" s="17"/>
      <c r="J48" s="17"/>
      <c r="K48" s="17"/>
    </row>
    <row r="49" spans="1:11" ht="25.5" hidden="1" x14ac:dyDescent="0.2">
      <c r="A49" s="65" t="s">
        <v>54</v>
      </c>
      <c r="B49" s="49"/>
      <c r="C49" s="49"/>
      <c r="D49" s="49"/>
      <c r="E49" s="49"/>
      <c r="F49" s="49"/>
      <c r="G49" s="17"/>
      <c r="H49" s="17"/>
      <c r="I49" s="17"/>
      <c r="J49" s="17"/>
      <c r="K49" s="17"/>
    </row>
    <row r="50" spans="1:11" ht="25.5" hidden="1" x14ac:dyDescent="0.2">
      <c r="A50" s="66" t="s">
        <v>55</v>
      </c>
      <c r="B50" s="4"/>
      <c r="C50" s="4"/>
      <c r="D50" s="4"/>
      <c r="E50" s="4"/>
      <c r="F50" s="4"/>
      <c r="G50" s="17"/>
      <c r="H50" s="17"/>
      <c r="I50" s="17"/>
      <c r="J50" s="17"/>
      <c r="K50" s="17"/>
    </row>
    <row r="51" spans="1:11" ht="25.5" hidden="1" x14ac:dyDescent="0.2">
      <c r="A51" s="66" t="s">
        <v>56</v>
      </c>
      <c r="B51" s="4"/>
      <c r="C51" s="4"/>
      <c r="D51" s="4"/>
      <c r="E51" s="4"/>
      <c r="F51" s="4"/>
      <c r="G51" s="17"/>
      <c r="H51" s="17"/>
      <c r="I51" s="17"/>
      <c r="J51" s="17"/>
      <c r="K51" s="17"/>
    </row>
    <row r="52" spans="1:11" ht="38.25" hidden="1" x14ac:dyDescent="0.2">
      <c r="A52" s="66" t="s">
        <v>57</v>
      </c>
      <c r="B52" s="58"/>
      <c r="C52" s="58"/>
      <c r="D52" s="58"/>
      <c r="E52" s="11"/>
      <c r="F52" s="11"/>
      <c r="G52" s="17"/>
      <c r="H52" s="17"/>
      <c r="I52" s="17"/>
      <c r="J52" s="17"/>
      <c r="K52" s="17"/>
    </row>
    <row r="53" spans="1:11" hidden="1" x14ac:dyDescent="0.2">
      <c r="A53" s="63" t="s">
        <v>58</v>
      </c>
      <c r="B53" s="57"/>
      <c r="C53" s="57"/>
      <c r="D53" s="57"/>
      <c r="E53" s="10"/>
      <c r="F53" s="10" t="b">
        <v>1</v>
      </c>
      <c r="G53" s="17"/>
      <c r="H53" s="17"/>
      <c r="I53" s="17"/>
      <c r="J53" s="17"/>
      <c r="K53" s="17"/>
    </row>
    <row r="54" spans="1:11" hidden="1" x14ac:dyDescent="0.2">
      <c r="A54" s="64" t="s">
        <v>59</v>
      </c>
      <c r="B54" s="63"/>
      <c r="C54" s="63"/>
      <c r="D54" s="63"/>
      <c r="E54" s="10"/>
      <c r="F54" s="10" t="b">
        <v>0</v>
      </c>
      <c r="G54" s="17"/>
      <c r="H54" s="17"/>
      <c r="I54" s="17"/>
      <c r="J54" s="17"/>
      <c r="K54" s="17"/>
    </row>
    <row r="55" spans="1:11" hidden="1" x14ac:dyDescent="0.2">
      <c r="A55" s="67"/>
      <c r="B55" s="59">
        <f>COUNT(Travel!B12:B21)</f>
        <v>0</v>
      </c>
      <c r="C55" s="59"/>
      <c r="D55" s="59">
        <f>COUNTIF(Travel!D12:D21,"*")</f>
        <v>0</v>
      </c>
      <c r="E55" s="60"/>
      <c r="F55" s="60" t="b">
        <f>MIN(B55,D55)=MAX(B55,D55)</f>
        <v>1</v>
      </c>
      <c r="G55" s="17"/>
      <c r="H55" s="17"/>
      <c r="I55" s="17"/>
      <c r="J55" s="17"/>
      <c r="K55" s="17"/>
    </row>
    <row r="56" spans="1:11" hidden="1" x14ac:dyDescent="0.2">
      <c r="A56" s="67" t="s">
        <v>60</v>
      </c>
      <c r="B56" s="59">
        <f>COUNT(Travel!B26:B118)</f>
        <v>68</v>
      </c>
      <c r="C56" s="59"/>
      <c r="D56" s="59">
        <f>COUNTIF(Travel!D26:D118,"*")</f>
        <v>68</v>
      </c>
      <c r="E56" s="60"/>
      <c r="F56" s="60" t="b">
        <f>MIN(B56,D56)=MAX(B56,D56)</f>
        <v>1</v>
      </c>
    </row>
    <row r="57" spans="1:11" hidden="1" x14ac:dyDescent="0.2">
      <c r="A57" s="68"/>
      <c r="B57" s="59">
        <f>COUNT(Travel!B123:B124)</f>
        <v>1</v>
      </c>
      <c r="C57" s="59"/>
      <c r="D57" s="59">
        <f>COUNTIF(Travel!D123:D124,"*")</f>
        <v>1</v>
      </c>
      <c r="E57" s="60"/>
      <c r="F57" s="60" t="b">
        <f>MIN(B57,D57)=MAX(B57,D57)</f>
        <v>1</v>
      </c>
    </row>
    <row r="58" spans="1:11" hidden="1" x14ac:dyDescent="0.2">
      <c r="A58" s="69" t="s">
        <v>61</v>
      </c>
      <c r="B58" s="61">
        <f>COUNT(Hospitality!B11:B14)</f>
        <v>2</v>
      </c>
      <c r="C58" s="61"/>
      <c r="D58" s="61">
        <f>COUNTIF(Hospitality!D11:D14,"*")</f>
        <v>2</v>
      </c>
      <c r="E58" s="62"/>
      <c r="F58" s="62" t="b">
        <f>MIN(B58,D58)=MAX(B58,D58)</f>
        <v>1</v>
      </c>
    </row>
    <row r="59" spans="1:11" hidden="1" x14ac:dyDescent="0.2">
      <c r="A59" s="70" t="s">
        <v>62</v>
      </c>
      <c r="B59" s="60">
        <f>COUNT('All other expenses'!B11:B33)</f>
        <v>15</v>
      </c>
      <c r="C59" s="60"/>
      <c r="D59" s="60">
        <f>COUNTIF('All other expenses'!D11:D33,"*")</f>
        <v>15</v>
      </c>
      <c r="E59" s="60"/>
      <c r="F59" s="60" t="b">
        <f>MIN(B59,D59)=MAX(B59,D59)</f>
        <v>1</v>
      </c>
    </row>
    <row r="60" spans="1:11" hidden="1" x14ac:dyDescent="0.2">
      <c r="A60" s="69" t="s">
        <v>63</v>
      </c>
      <c r="B60" s="61">
        <f>COUNTIF('Gifts and benefits'!B11:B14,"*")</f>
        <v>0</v>
      </c>
      <c r="C60" s="61">
        <f>COUNTIF('Gifts and benefits'!C11:C14,"*")</f>
        <v>0</v>
      </c>
      <c r="D60" s="61"/>
      <c r="E60" s="61">
        <f>COUNTA('Gifts and benefits'!E11:E14)</f>
        <v>0</v>
      </c>
      <c r="F60" s="62" t="b">
        <f>MIN(B60,C60,E60)=MAX(B60,C60,E60)</f>
        <v>1</v>
      </c>
    </row>
    <row r="61" spans="1:11" x14ac:dyDescent="0.2"/>
    <row r="65" customFormat="1" hidden="1" x14ac:dyDescent="0.2"/>
    <row r="66" customFormat="1" hidden="1" x14ac:dyDescent="0.2"/>
    <row r="67" customFormat="1" hidden="1" x14ac:dyDescent="0.2"/>
  </sheetData>
  <sheetProtection sheet="1" objects="1" scenarios="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50"/>
  <sheetViews>
    <sheetView topLeftCell="A22" zoomScale="115" zoomScaleNormal="115" workbookViewId="0">
      <selection activeCell="C62" sqref="C6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0" t="s">
        <v>64</v>
      </c>
      <c r="B1" s="120"/>
      <c r="C1" s="120"/>
      <c r="D1" s="120"/>
      <c r="E1" s="120"/>
      <c r="F1" s="17"/>
    </row>
    <row r="2" spans="1:6" ht="21" customHeight="1" x14ac:dyDescent="0.2">
      <c r="A2" s="3" t="s">
        <v>65</v>
      </c>
      <c r="B2" s="118" t="s">
        <v>2</v>
      </c>
      <c r="C2" s="118"/>
      <c r="D2" s="118"/>
      <c r="E2" s="118"/>
      <c r="F2" s="17"/>
    </row>
    <row r="3" spans="1:6" ht="31.5" x14ac:dyDescent="0.2">
      <c r="A3" s="3" t="s">
        <v>66</v>
      </c>
      <c r="B3" s="118" t="s">
        <v>4</v>
      </c>
      <c r="C3" s="118"/>
      <c r="D3" s="118"/>
      <c r="E3" s="118"/>
      <c r="F3" s="17"/>
    </row>
    <row r="4" spans="1:6" ht="21" customHeight="1" x14ac:dyDescent="0.2">
      <c r="A4" s="3" t="s">
        <v>67</v>
      </c>
      <c r="B4" s="118">
        <v>45108</v>
      </c>
      <c r="C4" s="118"/>
      <c r="D4" s="118"/>
      <c r="E4" s="118"/>
      <c r="F4" s="17"/>
    </row>
    <row r="5" spans="1:6" ht="21" customHeight="1" x14ac:dyDescent="0.2">
      <c r="A5" s="3" t="s">
        <v>68</v>
      </c>
      <c r="B5" s="118">
        <v>45473</v>
      </c>
      <c r="C5" s="118"/>
      <c r="D5" s="118"/>
      <c r="E5" s="118"/>
      <c r="F5" s="17"/>
    </row>
    <row r="6" spans="1:6" ht="21" customHeight="1" x14ac:dyDescent="0.2">
      <c r="A6" s="3" t="s">
        <v>69</v>
      </c>
      <c r="B6" s="113" t="s">
        <v>35</v>
      </c>
      <c r="C6" s="113"/>
      <c r="D6" s="113"/>
      <c r="E6" s="113"/>
      <c r="F6" s="17"/>
    </row>
    <row r="7" spans="1:6" ht="21" customHeight="1" x14ac:dyDescent="0.2">
      <c r="A7" s="3" t="s">
        <v>7</v>
      </c>
      <c r="B7" s="113" t="s">
        <v>37</v>
      </c>
      <c r="C7" s="113"/>
      <c r="D7" s="113"/>
      <c r="E7" s="113"/>
      <c r="F7" s="17"/>
    </row>
    <row r="8" spans="1:6" ht="36" customHeight="1" x14ac:dyDescent="0.2">
      <c r="A8" s="122" t="s">
        <v>70</v>
      </c>
      <c r="B8" s="123"/>
      <c r="C8" s="123"/>
      <c r="D8" s="123"/>
      <c r="E8" s="123"/>
      <c r="F8" s="19"/>
    </row>
    <row r="9" spans="1:6" ht="36" customHeight="1" x14ac:dyDescent="0.2">
      <c r="A9" s="124" t="s">
        <v>71</v>
      </c>
      <c r="B9" s="125"/>
      <c r="C9" s="125"/>
      <c r="D9" s="125"/>
      <c r="E9" s="125"/>
      <c r="F9" s="19"/>
    </row>
    <row r="10" spans="1:6" ht="24.75" customHeight="1" x14ac:dyDescent="0.2">
      <c r="A10" s="121" t="s">
        <v>72</v>
      </c>
      <c r="B10" s="126"/>
      <c r="C10" s="121"/>
      <c r="D10" s="121"/>
      <c r="E10" s="121"/>
      <c r="F10" s="29"/>
    </row>
    <row r="11" spans="1:6" ht="28.5" customHeight="1" x14ac:dyDescent="0.2">
      <c r="A11" s="24" t="s">
        <v>73</v>
      </c>
      <c r="B11" s="24" t="s">
        <v>74</v>
      </c>
      <c r="C11" s="24" t="s">
        <v>75</v>
      </c>
      <c r="D11" s="24" t="s">
        <v>76</v>
      </c>
      <c r="E11" s="24" t="s">
        <v>77</v>
      </c>
      <c r="F11" s="30"/>
    </row>
    <row r="12" spans="1:6" s="2" customFormat="1" x14ac:dyDescent="0.2">
      <c r="A12" s="100" t="s">
        <v>78</v>
      </c>
      <c r="B12" s="101"/>
      <c r="C12" s="102"/>
      <c r="D12" s="102"/>
      <c r="E12" s="103"/>
      <c r="F12" s="1"/>
    </row>
    <row r="13" spans="1:6" s="2" customFormat="1" hidden="1" x14ac:dyDescent="0.2">
      <c r="A13" s="100"/>
      <c r="B13" s="101"/>
      <c r="C13" s="102"/>
      <c r="D13" s="102"/>
      <c r="E13" s="103"/>
      <c r="F13" s="1"/>
    </row>
    <row r="14" spans="1:6" s="2" customFormat="1" hidden="1" x14ac:dyDescent="0.2">
      <c r="A14" s="100"/>
      <c r="B14" s="101"/>
      <c r="C14" s="102"/>
      <c r="D14" s="102"/>
      <c r="E14" s="103"/>
      <c r="F14" s="1"/>
    </row>
    <row r="15" spans="1:6" s="2" customFormat="1" hidden="1" x14ac:dyDescent="0.2">
      <c r="A15" s="100"/>
      <c r="B15" s="101"/>
      <c r="C15" s="102"/>
      <c r="D15" s="102"/>
      <c r="E15" s="103"/>
      <c r="F15" s="1"/>
    </row>
    <row r="16" spans="1:6" s="2" customFormat="1" hidden="1" x14ac:dyDescent="0.2">
      <c r="A16" s="100"/>
      <c r="B16" s="101"/>
      <c r="C16" s="102"/>
      <c r="D16" s="102"/>
      <c r="E16" s="103"/>
      <c r="F16" s="1"/>
    </row>
    <row r="17" spans="1:6" s="2" customFormat="1" hidden="1" x14ac:dyDescent="0.2">
      <c r="A17" s="100"/>
      <c r="B17" s="101"/>
      <c r="C17" s="102"/>
      <c r="D17" s="102"/>
      <c r="E17" s="103"/>
      <c r="F17" s="1"/>
    </row>
    <row r="18" spans="1:6" s="2" customFormat="1" ht="12.75" hidden="1" customHeight="1" x14ac:dyDescent="0.2">
      <c r="A18" s="100"/>
      <c r="B18" s="101"/>
      <c r="C18" s="102"/>
      <c r="D18" s="102"/>
      <c r="E18" s="103"/>
      <c r="F18" s="1"/>
    </row>
    <row r="19" spans="1:6" s="2" customFormat="1" hidden="1" x14ac:dyDescent="0.2">
      <c r="A19" s="104"/>
      <c r="B19" s="101"/>
      <c r="C19" s="102"/>
      <c r="D19" s="102"/>
      <c r="E19" s="103"/>
      <c r="F19" s="1"/>
    </row>
    <row r="20" spans="1:6" s="2" customFormat="1" hidden="1" x14ac:dyDescent="0.2">
      <c r="A20" s="104"/>
      <c r="B20" s="101"/>
      <c r="C20" s="102"/>
      <c r="D20" s="102"/>
      <c r="E20" s="103"/>
      <c r="F20" s="1"/>
    </row>
    <row r="21" spans="1:6" s="2" customFormat="1" hidden="1" x14ac:dyDescent="0.2">
      <c r="A21" s="87"/>
      <c r="B21" s="88"/>
      <c r="C21" s="89"/>
      <c r="D21" s="89"/>
      <c r="E21" s="90"/>
      <c r="F21" s="1"/>
    </row>
    <row r="22" spans="1:6" ht="19.5" customHeight="1" x14ac:dyDescent="0.2">
      <c r="A22" s="55" t="s">
        <v>79</v>
      </c>
      <c r="B22" s="56">
        <f>SUM(B12:B21)</f>
        <v>0</v>
      </c>
      <c r="C22" s="111" t="str">
        <f>IF(SUBTOTAL(3,B12:B21)=SUBTOTAL(103,B12:B21),'Summary and sign-off'!$A$48,'Summary and sign-off'!$A$49)</f>
        <v>Check - there are no hidden rows with data</v>
      </c>
      <c r="D22" s="119" t="str">
        <f>IF('Summary and sign-off'!F55='Summary and sign-off'!F54,'Summary and sign-off'!A51,'Summary and sign-off'!A50)</f>
        <v>Check - each entry provides sufficient information</v>
      </c>
      <c r="E22" s="119"/>
      <c r="F22" s="17"/>
    </row>
    <row r="23" spans="1:6" ht="10.5" customHeight="1" x14ac:dyDescent="0.2">
      <c r="A23" s="17"/>
      <c r="B23" s="19"/>
      <c r="C23" s="17"/>
      <c r="D23" s="17"/>
      <c r="E23" s="17"/>
      <c r="F23" s="17"/>
    </row>
    <row r="24" spans="1:6" ht="24.75" customHeight="1" x14ac:dyDescent="0.2">
      <c r="A24" s="121" t="s">
        <v>80</v>
      </c>
      <c r="B24" s="121"/>
      <c r="C24" s="121"/>
      <c r="D24" s="121"/>
      <c r="E24" s="121"/>
      <c r="F24" s="29"/>
    </row>
    <row r="25" spans="1:6" ht="32.450000000000003" customHeight="1" x14ac:dyDescent="0.2">
      <c r="A25" s="24" t="s">
        <v>73</v>
      </c>
      <c r="B25" s="24" t="s">
        <v>14</v>
      </c>
      <c r="C25" s="24" t="s">
        <v>81</v>
      </c>
      <c r="D25" s="24" t="s">
        <v>76</v>
      </c>
      <c r="E25" s="24" t="s">
        <v>77</v>
      </c>
      <c r="F25" s="30"/>
    </row>
    <row r="26" spans="1:6" s="2" customFormat="1" x14ac:dyDescent="0.2">
      <c r="A26" s="100">
        <v>45124</v>
      </c>
      <c r="B26" s="101">
        <v>53.04</v>
      </c>
      <c r="C26" s="102" t="s">
        <v>82</v>
      </c>
      <c r="D26" s="102" t="s">
        <v>83</v>
      </c>
      <c r="E26" s="103" t="s">
        <v>84</v>
      </c>
      <c r="F26" s="30"/>
    </row>
    <row r="27" spans="1:6" s="2" customFormat="1" x14ac:dyDescent="0.2">
      <c r="A27" s="100"/>
      <c r="B27" s="101"/>
      <c r="C27" s="102"/>
      <c r="D27" s="102"/>
      <c r="E27" s="103"/>
      <c r="F27" s="30"/>
    </row>
    <row r="28" spans="1:6" s="2" customFormat="1" x14ac:dyDescent="0.2">
      <c r="A28" s="100">
        <v>45133</v>
      </c>
      <c r="B28" s="101">
        <v>417.59</v>
      </c>
      <c r="C28" s="102" t="s">
        <v>85</v>
      </c>
      <c r="D28" s="102" t="s">
        <v>86</v>
      </c>
      <c r="E28" s="103" t="s">
        <v>87</v>
      </c>
      <c r="F28" s="30"/>
    </row>
    <row r="29" spans="1:6" s="2" customFormat="1" x14ac:dyDescent="0.2">
      <c r="A29" s="100">
        <v>45133</v>
      </c>
      <c r="B29" s="101">
        <v>44.91</v>
      </c>
      <c r="C29" s="102" t="s">
        <v>85</v>
      </c>
      <c r="D29" s="102" t="s">
        <v>88</v>
      </c>
      <c r="E29" s="103" t="s">
        <v>87</v>
      </c>
      <c r="F29" s="30"/>
    </row>
    <row r="30" spans="1:6" s="2" customFormat="1" x14ac:dyDescent="0.2">
      <c r="A30" s="100"/>
      <c r="B30" s="101"/>
      <c r="C30" s="102"/>
      <c r="D30" s="102"/>
      <c r="E30" s="103"/>
      <c r="F30" s="30"/>
    </row>
    <row r="31" spans="1:6" s="2" customFormat="1" x14ac:dyDescent="0.2">
      <c r="A31" s="100">
        <v>45134</v>
      </c>
      <c r="B31" s="101">
        <v>121.6</v>
      </c>
      <c r="C31" s="102" t="s">
        <v>89</v>
      </c>
      <c r="D31" s="102" t="s">
        <v>83</v>
      </c>
      <c r="E31" s="103" t="s">
        <v>90</v>
      </c>
      <c r="F31" s="30"/>
    </row>
    <row r="32" spans="1:6" s="2" customFormat="1" x14ac:dyDescent="0.2">
      <c r="A32" s="100"/>
      <c r="B32" s="101"/>
      <c r="C32" s="102"/>
      <c r="D32" s="102"/>
      <c r="E32" s="103"/>
      <c r="F32" s="30"/>
    </row>
    <row r="33" spans="1:6" s="2" customFormat="1" x14ac:dyDescent="0.2">
      <c r="A33" s="100">
        <v>45139</v>
      </c>
      <c r="B33" s="101">
        <v>328.96</v>
      </c>
      <c r="C33" s="102" t="s">
        <v>91</v>
      </c>
      <c r="D33" s="102" t="s">
        <v>92</v>
      </c>
      <c r="E33" s="103" t="s">
        <v>93</v>
      </c>
      <c r="F33" s="30"/>
    </row>
    <row r="34" spans="1:6" s="2" customFormat="1" x14ac:dyDescent="0.2">
      <c r="A34" s="100">
        <v>45140</v>
      </c>
      <c r="B34" s="101">
        <v>202.61</v>
      </c>
      <c r="C34" s="102" t="s">
        <v>91</v>
      </c>
      <c r="D34" s="102" t="s">
        <v>94</v>
      </c>
      <c r="E34" s="103" t="s">
        <v>95</v>
      </c>
      <c r="F34" s="30"/>
    </row>
    <row r="35" spans="1:6" s="2" customFormat="1" x14ac:dyDescent="0.2">
      <c r="A35" s="100"/>
      <c r="B35" s="101"/>
      <c r="C35" s="105"/>
      <c r="D35" s="102"/>
      <c r="E35" s="103"/>
      <c r="F35" s="30"/>
    </row>
    <row r="36" spans="1:6" s="2" customFormat="1" x14ac:dyDescent="0.2">
      <c r="A36" s="100">
        <v>45154</v>
      </c>
      <c r="B36" s="101">
        <v>129.94999999999999</v>
      </c>
      <c r="C36" s="105" t="s">
        <v>96</v>
      </c>
      <c r="D36" s="102" t="s">
        <v>83</v>
      </c>
      <c r="E36" s="103" t="s">
        <v>97</v>
      </c>
      <c r="F36" s="30"/>
    </row>
    <row r="37" spans="1:6" s="2" customFormat="1" x14ac:dyDescent="0.2">
      <c r="A37" s="100"/>
      <c r="B37" s="101"/>
      <c r="C37" s="105"/>
      <c r="D37" s="102"/>
      <c r="E37" s="103"/>
      <c r="F37" s="30"/>
    </row>
    <row r="38" spans="1:6" s="2" customFormat="1" x14ac:dyDescent="0.2">
      <c r="A38" s="100">
        <v>45160</v>
      </c>
      <c r="B38" s="101">
        <v>95.86</v>
      </c>
      <c r="C38" s="105" t="s">
        <v>98</v>
      </c>
      <c r="D38" s="102" t="s">
        <v>83</v>
      </c>
      <c r="E38" s="103" t="s">
        <v>99</v>
      </c>
      <c r="F38" s="30"/>
    </row>
    <row r="39" spans="1:6" s="2" customFormat="1" x14ac:dyDescent="0.2">
      <c r="A39" s="100"/>
      <c r="B39" s="101"/>
      <c r="C39" s="105"/>
      <c r="D39" s="102"/>
      <c r="E39" s="103"/>
      <c r="F39" s="30"/>
    </row>
    <row r="40" spans="1:6" s="2" customFormat="1" x14ac:dyDescent="0.2">
      <c r="A40" s="100">
        <v>45170</v>
      </c>
      <c r="B40" s="101">
        <v>58.17</v>
      </c>
      <c r="C40" s="105" t="s">
        <v>100</v>
      </c>
      <c r="D40" s="102" t="s">
        <v>83</v>
      </c>
      <c r="E40" s="103" t="s">
        <v>101</v>
      </c>
      <c r="F40" s="30"/>
    </row>
    <row r="41" spans="1:6" s="2" customFormat="1" x14ac:dyDescent="0.2">
      <c r="A41" s="100"/>
      <c r="B41" s="101"/>
      <c r="C41" s="105"/>
      <c r="D41" s="102"/>
      <c r="E41" s="103"/>
      <c r="F41" s="30"/>
    </row>
    <row r="42" spans="1:6" s="2" customFormat="1" x14ac:dyDescent="0.2">
      <c r="A42" s="100">
        <v>45188</v>
      </c>
      <c r="B42" s="101">
        <v>225.23</v>
      </c>
      <c r="C42" s="105" t="s">
        <v>102</v>
      </c>
      <c r="D42" s="102" t="s">
        <v>103</v>
      </c>
      <c r="E42" s="103" t="s">
        <v>97</v>
      </c>
      <c r="F42" s="30"/>
    </row>
    <row r="43" spans="1:6" s="2" customFormat="1" x14ac:dyDescent="0.2">
      <c r="A43" s="100">
        <v>45188</v>
      </c>
      <c r="B43" s="101">
        <v>51.3</v>
      </c>
      <c r="C43" s="105" t="s">
        <v>102</v>
      </c>
      <c r="D43" s="102" t="s">
        <v>104</v>
      </c>
      <c r="E43" s="103" t="s">
        <v>97</v>
      </c>
      <c r="F43" s="30"/>
    </row>
    <row r="44" spans="1:6" s="2" customFormat="1" x14ac:dyDescent="0.2">
      <c r="A44" s="100">
        <v>45188</v>
      </c>
      <c r="B44" s="101">
        <v>156.52000000000001</v>
      </c>
      <c r="C44" s="105" t="s">
        <v>102</v>
      </c>
      <c r="D44" s="102" t="s">
        <v>105</v>
      </c>
      <c r="E44" s="103" t="s">
        <v>106</v>
      </c>
      <c r="F44" s="30"/>
    </row>
    <row r="45" spans="1:6" s="2" customFormat="1" x14ac:dyDescent="0.2">
      <c r="A45" s="100"/>
      <c r="B45" s="101"/>
      <c r="C45" s="105"/>
      <c r="D45" s="102"/>
      <c r="E45" s="103"/>
      <c r="F45" s="30"/>
    </row>
    <row r="46" spans="1:6" s="2" customFormat="1" x14ac:dyDescent="0.2">
      <c r="A46" s="100">
        <v>45190</v>
      </c>
      <c r="B46" s="101">
        <v>53.91</v>
      </c>
      <c r="C46" s="102" t="s">
        <v>107</v>
      </c>
      <c r="D46" s="102" t="s">
        <v>83</v>
      </c>
      <c r="E46" s="103" t="s">
        <v>90</v>
      </c>
      <c r="F46" s="30"/>
    </row>
    <row r="47" spans="1:6" s="2" customFormat="1" x14ac:dyDescent="0.2">
      <c r="A47" s="100"/>
      <c r="B47" s="101"/>
      <c r="C47" s="105"/>
      <c r="D47" s="102"/>
      <c r="E47" s="103"/>
      <c r="F47" s="30"/>
    </row>
    <row r="48" spans="1:6" s="2" customFormat="1" x14ac:dyDescent="0.2">
      <c r="A48" s="100">
        <v>45202</v>
      </c>
      <c r="B48" s="101">
        <v>306.18</v>
      </c>
      <c r="C48" s="102" t="s">
        <v>91</v>
      </c>
      <c r="D48" s="102" t="s">
        <v>108</v>
      </c>
      <c r="E48" s="103" t="s">
        <v>109</v>
      </c>
      <c r="F48" s="30"/>
    </row>
    <row r="49" spans="1:6" s="2" customFormat="1" x14ac:dyDescent="0.2">
      <c r="A49" s="100">
        <v>45202</v>
      </c>
      <c r="B49" s="101">
        <v>208.39</v>
      </c>
      <c r="C49" s="102" t="s">
        <v>91</v>
      </c>
      <c r="D49" s="102" t="s">
        <v>110</v>
      </c>
      <c r="E49" s="103" t="s">
        <v>109</v>
      </c>
      <c r="F49" s="30"/>
    </row>
    <row r="50" spans="1:6" s="2" customFormat="1" x14ac:dyDescent="0.2">
      <c r="A50" s="100">
        <v>45202</v>
      </c>
      <c r="B50" s="101">
        <v>35.65</v>
      </c>
      <c r="C50" s="102" t="s">
        <v>91</v>
      </c>
      <c r="D50" s="102" t="s">
        <v>104</v>
      </c>
      <c r="E50" s="103" t="s">
        <v>109</v>
      </c>
      <c r="F50" s="30"/>
    </row>
    <row r="51" spans="1:6" s="2" customFormat="1" x14ac:dyDescent="0.2">
      <c r="A51" s="100">
        <v>45203</v>
      </c>
      <c r="B51" s="101">
        <v>36.520000000000003</v>
      </c>
      <c r="C51" s="102" t="s">
        <v>91</v>
      </c>
      <c r="D51" s="102" t="s">
        <v>111</v>
      </c>
      <c r="E51" s="103" t="s">
        <v>112</v>
      </c>
      <c r="F51" s="30"/>
    </row>
    <row r="52" spans="1:6" s="2" customFormat="1" x14ac:dyDescent="0.2">
      <c r="A52" s="100">
        <v>45203</v>
      </c>
      <c r="B52" s="101">
        <v>35.020000000000003</v>
      </c>
      <c r="C52" s="102" t="s">
        <v>91</v>
      </c>
      <c r="D52" s="102" t="s">
        <v>111</v>
      </c>
      <c r="E52" s="103" t="s">
        <v>109</v>
      </c>
      <c r="F52" s="30"/>
    </row>
    <row r="53" spans="1:6" s="2" customFormat="1" x14ac:dyDescent="0.2">
      <c r="A53" s="100">
        <v>45202</v>
      </c>
      <c r="B53" s="101">
        <v>36.6</v>
      </c>
      <c r="C53" s="102" t="s">
        <v>91</v>
      </c>
      <c r="D53" s="102" t="s">
        <v>111</v>
      </c>
      <c r="E53" s="103" t="s">
        <v>109</v>
      </c>
      <c r="F53" s="30"/>
    </row>
    <row r="54" spans="1:6" s="2" customFormat="1" x14ac:dyDescent="0.2">
      <c r="A54" s="100"/>
      <c r="B54" s="101"/>
      <c r="C54" s="105"/>
      <c r="D54" s="102"/>
      <c r="E54" s="103"/>
      <c r="F54" s="30"/>
    </row>
    <row r="55" spans="1:6" s="2" customFormat="1" x14ac:dyDescent="0.2">
      <c r="A55" s="100">
        <v>45209</v>
      </c>
      <c r="B55" s="101">
        <v>168.6</v>
      </c>
      <c r="C55" s="105" t="s">
        <v>113</v>
      </c>
      <c r="D55" s="102" t="s">
        <v>114</v>
      </c>
      <c r="E55" s="103" t="s">
        <v>115</v>
      </c>
      <c r="F55" s="30"/>
    </row>
    <row r="56" spans="1:6" s="2" customFormat="1" x14ac:dyDescent="0.2">
      <c r="A56" s="100">
        <v>45209</v>
      </c>
      <c r="B56" s="101">
        <v>217.18</v>
      </c>
      <c r="C56" s="105" t="s">
        <v>113</v>
      </c>
      <c r="D56" s="102" t="s">
        <v>116</v>
      </c>
      <c r="E56" s="103" t="s">
        <v>117</v>
      </c>
      <c r="F56" s="30"/>
    </row>
    <row r="57" spans="1:6" s="2" customFormat="1" x14ac:dyDescent="0.2">
      <c r="A57" s="100">
        <v>45202</v>
      </c>
      <c r="B57" s="101">
        <v>47.85</v>
      </c>
      <c r="C57" s="105" t="s">
        <v>113</v>
      </c>
      <c r="D57" s="102" t="s">
        <v>118</v>
      </c>
      <c r="E57" s="103" t="s">
        <v>112</v>
      </c>
      <c r="F57" s="30"/>
    </row>
    <row r="58" spans="1:6" s="2" customFormat="1" x14ac:dyDescent="0.2">
      <c r="A58" s="100"/>
      <c r="B58" s="101"/>
      <c r="C58" s="105"/>
      <c r="D58" s="102"/>
      <c r="E58" s="103"/>
      <c r="F58" s="30"/>
    </row>
    <row r="59" spans="1:6" s="2" customFormat="1" x14ac:dyDescent="0.2">
      <c r="A59" s="100">
        <v>45216</v>
      </c>
      <c r="B59" s="101">
        <v>44.35</v>
      </c>
      <c r="C59" s="105" t="s">
        <v>119</v>
      </c>
      <c r="D59" s="102" t="s">
        <v>120</v>
      </c>
      <c r="E59" s="103" t="s">
        <v>90</v>
      </c>
      <c r="F59" s="30"/>
    </row>
    <row r="60" spans="1:6" s="2" customFormat="1" x14ac:dyDescent="0.2">
      <c r="A60" s="100"/>
      <c r="B60" s="101"/>
      <c r="C60" s="105"/>
      <c r="D60" s="102"/>
      <c r="E60" s="103"/>
      <c r="F60" s="30"/>
    </row>
    <row r="61" spans="1:6" s="2" customFormat="1" x14ac:dyDescent="0.2">
      <c r="A61" s="100">
        <v>45238</v>
      </c>
      <c r="B61" s="101">
        <v>131.72</v>
      </c>
      <c r="C61" s="105" t="s">
        <v>121</v>
      </c>
      <c r="D61" s="102" t="s">
        <v>122</v>
      </c>
      <c r="E61" s="103" t="s">
        <v>123</v>
      </c>
      <c r="F61" s="30"/>
    </row>
    <row r="62" spans="1:6" s="2" customFormat="1" x14ac:dyDescent="0.2">
      <c r="A62" s="100"/>
      <c r="B62" s="101"/>
      <c r="C62" s="105"/>
      <c r="D62" s="102"/>
      <c r="E62" s="103"/>
      <c r="F62" s="30"/>
    </row>
    <row r="63" spans="1:6" s="2" customFormat="1" x14ac:dyDescent="0.2">
      <c r="A63" s="100">
        <v>45243</v>
      </c>
      <c r="B63" s="101">
        <v>14.94</v>
      </c>
      <c r="C63" s="105" t="s">
        <v>124</v>
      </c>
      <c r="D63" s="102" t="s">
        <v>125</v>
      </c>
      <c r="E63" s="103" t="s">
        <v>109</v>
      </c>
      <c r="F63" s="30"/>
    </row>
    <row r="64" spans="1:6" s="2" customFormat="1" x14ac:dyDescent="0.2">
      <c r="A64" s="100">
        <v>45244</v>
      </c>
      <c r="B64" s="101">
        <v>191.29</v>
      </c>
      <c r="C64" s="105" t="s">
        <v>124</v>
      </c>
      <c r="D64" s="102" t="s">
        <v>126</v>
      </c>
      <c r="E64" s="103" t="s">
        <v>127</v>
      </c>
      <c r="F64" s="30"/>
    </row>
    <row r="65" spans="1:6" s="2" customFormat="1" x14ac:dyDescent="0.2">
      <c r="A65" s="100">
        <v>45245</v>
      </c>
      <c r="B65" s="101">
        <v>311.04000000000002</v>
      </c>
      <c r="C65" s="105" t="s">
        <v>124</v>
      </c>
      <c r="D65" s="102" t="s">
        <v>128</v>
      </c>
      <c r="E65" s="103" t="s">
        <v>112</v>
      </c>
      <c r="F65" s="30"/>
    </row>
    <row r="66" spans="1:6" s="2" customFormat="1" x14ac:dyDescent="0.2">
      <c r="A66" s="100">
        <v>45244</v>
      </c>
      <c r="B66" s="101">
        <v>214</v>
      </c>
      <c r="C66" s="105" t="s">
        <v>124</v>
      </c>
      <c r="D66" s="102" t="s">
        <v>129</v>
      </c>
      <c r="E66" s="103" t="s">
        <v>109</v>
      </c>
      <c r="F66" s="30"/>
    </row>
    <row r="67" spans="1:6" s="2" customFormat="1" x14ac:dyDescent="0.2">
      <c r="A67" s="100">
        <v>45244</v>
      </c>
      <c r="B67" s="101">
        <v>41.22</v>
      </c>
      <c r="C67" s="105" t="s">
        <v>124</v>
      </c>
      <c r="D67" s="102" t="s">
        <v>130</v>
      </c>
      <c r="E67" s="103" t="s">
        <v>109</v>
      </c>
      <c r="F67" s="30"/>
    </row>
    <row r="68" spans="1:6" s="2" customFormat="1" x14ac:dyDescent="0.2">
      <c r="A68" s="100">
        <v>45245</v>
      </c>
      <c r="B68" s="101">
        <v>22.67</v>
      </c>
      <c r="C68" s="105" t="s">
        <v>124</v>
      </c>
      <c r="D68" s="102" t="s">
        <v>131</v>
      </c>
      <c r="E68" s="103" t="s">
        <v>109</v>
      </c>
      <c r="F68" s="30"/>
    </row>
    <row r="69" spans="1:6" s="2" customFormat="1" x14ac:dyDescent="0.2">
      <c r="A69" s="100">
        <v>45244</v>
      </c>
      <c r="B69" s="101">
        <v>23.83</v>
      </c>
      <c r="C69" s="105" t="s">
        <v>124</v>
      </c>
      <c r="D69" s="102" t="s">
        <v>131</v>
      </c>
      <c r="E69" s="103" t="s">
        <v>109</v>
      </c>
      <c r="F69" s="30"/>
    </row>
    <row r="70" spans="1:6" s="2" customFormat="1" x14ac:dyDescent="0.2">
      <c r="A70" s="100">
        <v>45244</v>
      </c>
      <c r="B70" s="101">
        <v>9.09</v>
      </c>
      <c r="C70" s="105" t="s">
        <v>124</v>
      </c>
      <c r="D70" s="102" t="s">
        <v>125</v>
      </c>
      <c r="E70" s="103" t="s">
        <v>109</v>
      </c>
      <c r="F70" s="30"/>
    </row>
    <row r="71" spans="1:6" s="2" customFormat="1" x14ac:dyDescent="0.2">
      <c r="A71" s="100">
        <v>45245</v>
      </c>
      <c r="B71" s="101">
        <v>25.24</v>
      </c>
      <c r="C71" s="105" t="s">
        <v>124</v>
      </c>
      <c r="D71" s="102" t="s">
        <v>125</v>
      </c>
      <c r="E71" s="103" t="s">
        <v>109</v>
      </c>
      <c r="F71" s="30"/>
    </row>
    <row r="72" spans="1:6" s="2" customFormat="1" x14ac:dyDescent="0.2">
      <c r="A72" s="100">
        <v>45245</v>
      </c>
      <c r="B72" s="101">
        <v>27.56</v>
      </c>
      <c r="C72" s="105" t="s">
        <v>124</v>
      </c>
      <c r="D72" s="102" t="s">
        <v>132</v>
      </c>
      <c r="E72" s="103" t="s">
        <v>112</v>
      </c>
      <c r="F72" s="30"/>
    </row>
    <row r="73" spans="1:6" s="2" customFormat="1" x14ac:dyDescent="0.2">
      <c r="A73" s="100"/>
      <c r="B73" s="101"/>
      <c r="C73" s="105"/>
      <c r="D73" s="102"/>
      <c r="E73" s="103"/>
      <c r="F73" s="30"/>
    </row>
    <row r="74" spans="1:6" s="2" customFormat="1" x14ac:dyDescent="0.2">
      <c r="A74" s="100">
        <v>45357</v>
      </c>
      <c r="B74" s="101">
        <v>712.4</v>
      </c>
      <c r="C74" s="105" t="s">
        <v>133</v>
      </c>
      <c r="D74" s="102" t="s">
        <v>134</v>
      </c>
      <c r="E74" s="103" t="s">
        <v>135</v>
      </c>
      <c r="F74" s="30"/>
    </row>
    <row r="75" spans="1:6" s="2" customFormat="1" x14ac:dyDescent="0.2">
      <c r="A75" s="100">
        <v>45357</v>
      </c>
      <c r="B75" s="101">
        <v>146.09</v>
      </c>
      <c r="C75" s="105" t="s">
        <v>133</v>
      </c>
      <c r="D75" s="102" t="s">
        <v>110</v>
      </c>
      <c r="E75" s="103" t="s">
        <v>136</v>
      </c>
      <c r="F75" s="30"/>
    </row>
    <row r="76" spans="1:6" s="2" customFormat="1" x14ac:dyDescent="0.2">
      <c r="A76" s="100">
        <v>45357</v>
      </c>
      <c r="B76" s="101">
        <v>110</v>
      </c>
      <c r="C76" s="105" t="s">
        <v>133</v>
      </c>
      <c r="D76" s="102" t="s">
        <v>137</v>
      </c>
      <c r="E76" s="103" t="s">
        <v>135</v>
      </c>
      <c r="F76" s="30"/>
    </row>
    <row r="77" spans="1:6" s="2" customFormat="1" x14ac:dyDescent="0.2">
      <c r="A77" s="100"/>
      <c r="B77" s="101"/>
      <c r="C77" s="105"/>
      <c r="D77" s="102"/>
      <c r="E77" s="103"/>
      <c r="F77" s="30"/>
    </row>
    <row r="78" spans="1:6" s="2" customFormat="1" x14ac:dyDescent="0.2">
      <c r="A78" s="100">
        <v>45363</v>
      </c>
      <c r="B78" s="101">
        <v>57.39</v>
      </c>
      <c r="C78" s="105" t="s">
        <v>138</v>
      </c>
      <c r="D78" s="102" t="s">
        <v>139</v>
      </c>
      <c r="E78" s="103" t="s">
        <v>101</v>
      </c>
      <c r="F78" s="30"/>
    </row>
    <row r="79" spans="1:6" s="2" customFormat="1" x14ac:dyDescent="0.2">
      <c r="A79" s="100"/>
      <c r="B79" s="101"/>
      <c r="C79" s="105"/>
      <c r="D79" s="102"/>
      <c r="E79" s="103"/>
      <c r="F79" s="30"/>
    </row>
    <row r="80" spans="1:6" s="2" customFormat="1" x14ac:dyDescent="0.2">
      <c r="A80" s="100">
        <v>45377</v>
      </c>
      <c r="B80" s="101">
        <v>127.04</v>
      </c>
      <c r="C80" s="105" t="s">
        <v>140</v>
      </c>
      <c r="D80" s="102" t="s">
        <v>139</v>
      </c>
      <c r="E80" s="103" t="s">
        <v>97</v>
      </c>
      <c r="F80" s="30"/>
    </row>
    <row r="81" spans="1:6" s="2" customFormat="1" x14ac:dyDescent="0.2">
      <c r="A81" s="100"/>
      <c r="B81" s="101"/>
      <c r="C81" s="105"/>
      <c r="D81" s="102"/>
      <c r="E81" s="103"/>
      <c r="F81" s="30"/>
    </row>
    <row r="82" spans="1:6" s="2" customFormat="1" x14ac:dyDescent="0.2">
      <c r="A82" s="100">
        <v>45387</v>
      </c>
      <c r="B82" s="101">
        <v>95.65</v>
      </c>
      <c r="C82" s="105" t="s">
        <v>141</v>
      </c>
      <c r="D82" s="102" t="s">
        <v>139</v>
      </c>
      <c r="E82" s="103" t="s">
        <v>112</v>
      </c>
      <c r="F82" s="30"/>
    </row>
    <row r="83" spans="1:6" s="2" customFormat="1" x14ac:dyDescent="0.2">
      <c r="A83" s="100"/>
      <c r="B83" s="101"/>
      <c r="C83" s="105"/>
      <c r="D83" s="102"/>
      <c r="E83" s="103"/>
      <c r="F83" s="30"/>
    </row>
    <row r="84" spans="1:6" s="2" customFormat="1" x14ac:dyDescent="0.2">
      <c r="A84" s="100">
        <v>45390</v>
      </c>
      <c r="B84" s="101">
        <v>30.69</v>
      </c>
      <c r="C84" s="105" t="s">
        <v>142</v>
      </c>
      <c r="D84" s="102" t="s">
        <v>143</v>
      </c>
      <c r="E84" s="103" t="s">
        <v>117</v>
      </c>
      <c r="F84" s="30"/>
    </row>
    <row r="85" spans="1:6" s="2" customFormat="1" x14ac:dyDescent="0.2">
      <c r="A85" s="100">
        <v>45390</v>
      </c>
      <c r="B85" s="101">
        <v>695.84</v>
      </c>
      <c r="C85" s="105" t="s">
        <v>142</v>
      </c>
      <c r="D85" s="102" t="s">
        <v>144</v>
      </c>
      <c r="E85" s="103" t="s">
        <v>145</v>
      </c>
      <c r="F85" s="30"/>
    </row>
    <row r="86" spans="1:6" s="2" customFormat="1" x14ac:dyDescent="0.2">
      <c r="A86" s="100">
        <v>45390</v>
      </c>
      <c r="B86" s="101">
        <v>213.04</v>
      </c>
      <c r="C86" s="105" t="s">
        <v>142</v>
      </c>
      <c r="D86" s="102" t="s">
        <v>146</v>
      </c>
      <c r="E86" s="103" t="s">
        <v>145</v>
      </c>
      <c r="F86" s="30"/>
    </row>
    <row r="87" spans="1:6" s="2" customFormat="1" x14ac:dyDescent="0.2">
      <c r="A87" s="100">
        <v>45390</v>
      </c>
      <c r="B87" s="101">
        <v>407.09</v>
      </c>
      <c r="C87" s="105" t="s">
        <v>142</v>
      </c>
      <c r="D87" s="102" t="s">
        <v>147</v>
      </c>
      <c r="E87" s="103" t="s">
        <v>109</v>
      </c>
      <c r="F87" s="30"/>
    </row>
    <row r="88" spans="1:6" s="2" customFormat="1" x14ac:dyDescent="0.2">
      <c r="A88" s="100">
        <v>45390</v>
      </c>
      <c r="B88" s="101">
        <v>50.35</v>
      </c>
      <c r="C88" s="105" t="s">
        <v>142</v>
      </c>
      <c r="D88" s="102" t="s">
        <v>148</v>
      </c>
      <c r="E88" s="103" t="s">
        <v>109</v>
      </c>
      <c r="F88" s="30"/>
    </row>
    <row r="89" spans="1:6" s="2" customFormat="1" x14ac:dyDescent="0.2">
      <c r="A89" s="100">
        <v>45390</v>
      </c>
      <c r="B89" s="101">
        <v>58.37</v>
      </c>
      <c r="C89" s="105" t="s">
        <v>142</v>
      </c>
      <c r="D89" s="102" t="s">
        <v>148</v>
      </c>
      <c r="E89" s="103" t="s">
        <v>109</v>
      </c>
      <c r="F89" s="30"/>
    </row>
    <row r="90" spans="1:6" s="2" customFormat="1" x14ac:dyDescent="0.2">
      <c r="A90" s="100">
        <v>45391</v>
      </c>
      <c r="B90" s="101">
        <v>31.16</v>
      </c>
      <c r="C90" s="105" t="s">
        <v>142</v>
      </c>
      <c r="D90" s="102" t="s">
        <v>148</v>
      </c>
      <c r="E90" s="103" t="s">
        <v>109</v>
      </c>
      <c r="F90" s="30"/>
    </row>
    <row r="91" spans="1:6" s="2" customFormat="1" x14ac:dyDescent="0.2">
      <c r="A91" s="100">
        <v>45391</v>
      </c>
      <c r="B91" s="101">
        <v>31.65</v>
      </c>
      <c r="C91" s="105" t="s">
        <v>142</v>
      </c>
      <c r="D91" s="102" t="s">
        <v>148</v>
      </c>
      <c r="E91" s="103" t="s">
        <v>109</v>
      </c>
      <c r="F91" s="30"/>
    </row>
    <row r="92" spans="1:6" s="2" customFormat="1" x14ac:dyDescent="0.2">
      <c r="A92" s="100">
        <v>45391</v>
      </c>
      <c r="B92" s="101">
        <v>13.01</v>
      </c>
      <c r="C92" s="105" t="s">
        <v>142</v>
      </c>
      <c r="D92" s="102" t="s">
        <v>148</v>
      </c>
      <c r="E92" s="103" t="s">
        <v>109</v>
      </c>
      <c r="F92" s="30"/>
    </row>
    <row r="93" spans="1:6" s="2" customFormat="1" x14ac:dyDescent="0.2">
      <c r="A93" s="100">
        <v>45391</v>
      </c>
      <c r="B93" s="101">
        <v>17.32</v>
      </c>
      <c r="C93" s="105" t="s">
        <v>142</v>
      </c>
      <c r="D93" s="102" t="s">
        <v>148</v>
      </c>
      <c r="E93" s="103" t="s">
        <v>109</v>
      </c>
      <c r="F93" s="30"/>
    </row>
    <row r="94" spans="1:6" s="2" customFormat="1" x14ac:dyDescent="0.2">
      <c r="A94" s="100">
        <v>45393</v>
      </c>
      <c r="B94" s="101">
        <v>29.13</v>
      </c>
      <c r="C94" s="105" t="s">
        <v>142</v>
      </c>
      <c r="D94" s="102" t="s">
        <v>149</v>
      </c>
      <c r="E94" s="103" t="s">
        <v>112</v>
      </c>
      <c r="F94" s="30"/>
    </row>
    <row r="95" spans="1:6" s="2" customFormat="1" x14ac:dyDescent="0.2">
      <c r="A95" s="100"/>
      <c r="B95" s="101"/>
      <c r="C95" s="105"/>
      <c r="D95" s="102"/>
      <c r="E95" s="103"/>
      <c r="F95" s="30"/>
    </row>
    <row r="96" spans="1:6" s="2" customFormat="1" x14ac:dyDescent="0.2">
      <c r="A96" s="100">
        <v>45397</v>
      </c>
      <c r="B96" s="101">
        <v>52.17</v>
      </c>
      <c r="C96" s="105" t="s">
        <v>150</v>
      </c>
      <c r="D96" s="102" t="s">
        <v>151</v>
      </c>
      <c r="E96" s="103" t="s">
        <v>90</v>
      </c>
      <c r="F96" s="30"/>
    </row>
    <row r="97" spans="1:6" s="2" customFormat="1" x14ac:dyDescent="0.2">
      <c r="A97" s="100"/>
      <c r="B97" s="101"/>
      <c r="C97" s="105"/>
      <c r="D97" s="102"/>
      <c r="E97" s="103"/>
      <c r="F97" s="30"/>
    </row>
    <row r="98" spans="1:6" s="2" customFormat="1" x14ac:dyDescent="0.2">
      <c r="A98" s="100">
        <v>45400</v>
      </c>
      <c r="B98" s="101">
        <v>52.35</v>
      </c>
      <c r="C98" s="105" t="s">
        <v>152</v>
      </c>
      <c r="D98" s="102" t="s">
        <v>153</v>
      </c>
      <c r="E98" s="103" t="s">
        <v>90</v>
      </c>
      <c r="F98" s="30"/>
    </row>
    <row r="99" spans="1:6" s="2" customFormat="1" x14ac:dyDescent="0.2">
      <c r="A99" s="100"/>
      <c r="B99" s="101"/>
      <c r="C99" s="105"/>
      <c r="D99" s="102"/>
      <c r="E99" s="103"/>
      <c r="F99" s="30"/>
    </row>
    <row r="100" spans="1:6" s="2" customFormat="1" x14ac:dyDescent="0.2">
      <c r="A100" s="100">
        <v>45418</v>
      </c>
      <c r="B100" s="101">
        <v>36.659999999999997</v>
      </c>
      <c r="C100" s="105" t="s">
        <v>154</v>
      </c>
      <c r="D100" s="102" t="s">
        <v>155</v>
      </c>
      <c r="E100" s="103" t="s">
        <v>95</v>
      </c>
      <c r="F100" s="30"/>
    </row>
    <row r="101" spans="1:6" s="2" customFormat="1" x14ac:dyDescent="0.2">
      <c r="A101" s="100">
        <v>45419</v>
      </c>
      <c r="B101" s="101">
        <v>556.29999999999995</v>
      </c>
      <c r="C101" s="105" t="s">
        <v>154</v>
      </c>
      <c r="D101" s="102" t="s">
        <v>156</v>
      </c>
      <c r="E101" s="103" t="s">
        <v>95</v>
      </c>
      <c r="F101" s="30"/>
    </row>
    <row r="102" spans="1:6" s="2" customFormat="1" x14ac:dyDescent="0.2">
      <c r="A102" s="100">
        <v>45419</v>
      </c>
      <c r="B102" s="101">
        <v>37.89</v>
      </c>
      <c r="C102" s="105" t="s">
        <v>154</v>
      </c>
      <c r="D102" s="102" t="s">
        <v>155</v>
      </c>
      <c r="E102" s="103" t="s">
        <v>95</v>
      </c>
      <c r="F102" s="30"/>
    </row>
    <row r="103" spans="1:6" s="2" customFormat="1" x14ac:dyDescent="0.2">
      <c r="A103" s="100"/>
      <c r="B103" s="101"/>
      <c r="C103" s="105"/>
      <c r="D103" s="102"/>
      <c r="E103" s="103"/>
      <c r="F103" s="30"/>
    </row>
    <row r="104" spans="1:6" s="2" customFormat="1" x14ac:dyDescent="0.2">
      <c r="A104" s="100">
        <v>45433</v>
      </c>
      <c r="B104" s="101">
        <v>39.4</v>
      </c>
      <c r="C104" s="105" t="s">
        <v>157</v>
      </c>
      <c r="D104" s="102" t="s">
        <v>158</v>
      </c>
      <c r="E104" s="103" t="s">
        <v>112</v>
      </c>
      <c r="F104" s="30"/>
    </row>
    <row r="105" spans="1:6" s="2" customFormat="1" x14ac:dyDescent="0.2">
      <c r="A105" s="100">
        <v>45433</v>
      </c>
      <c r="B105" s="101">
        <v>4.43</v>
      </c>
      <c r="C105" s="105" t="s">
        <v>157</v>
      </c>
      <c r="D105" s="102" t="s">
        <v>159</v>
      </c>
      <c r="E105" s="103" t="s">
        <v>109</v>
      </c>
      <c r="F105" s="30"/>
    </row>
    <row r="106" spans="1:6" s="2" customFormat="1" x14ac:dyDescent="0.2">
      <c r="A106" s="100">
        <v>45433</v>
      </c>
      <c r="B106" s="101">
        <v>387.48</v>
      </c>
      <c r="C106" s="105" t="s">
        <v>157</v>
      </c>
      <c r="D106" s="102" t="s">
        <v>160</v>
      </c>
      <c r="E106" s="103" t="s">
        <v>109</v>
      </c>
      <c r="F106" s="30"/>
    </row>
    <row r="107" spans="1:6" s="2" customFormat="1" x14ac:dyDescent="0.2">
      <c r="A107" s="100">
        <v>45433</v>
      </c>
      <c r="B107" s="101">
        <v>346.09</v>
      </c>
      <c r="C107" s="105" t="s">
        <v>157</v>
      </c>
      <c r="D107" s="102" t="s">
        <v>147</v>
      </c>
      <c r="E107" s="103" t="s">
        <v>109</v>
      </c>
      <c r="F107" s="30"/>
    </row>
    <row r="108" spans="1:6" s="2" customFormat="1" x14ac:dyDescent="0.2">
      <c r="A108" s="100">
        <v>45435</v>
      </c>
      <c r="B108" s="101">
        <v>67.31</v>
      </c>
      <c r="C108" s="105" t="s">
        <v>157</v>
      </c>
      <c r="D108" s="102" t="s">
        <v>161</v>
      </c>
      <c r="E108" s="103" t="s">
        <v>109</v>
      </c>
      <c r="F108" s="30"/>
    </row>
    <row r="109" spans="1:6" s="2" customFormat="1" x14ac:dyDescent="0.2">
      <c r="A109" s="100">
        <v>45435</v>
      </c>
      <c r="B109" s="101">
        <v>27.56</v>
      </c>
      <c r="C109" s="105" t="s">
        <v>157</v>
      </c>
      <c r="D109" s="102" t="s">
        <v>162</v>
      </c>
      <c r="E109" s="103" t="s">
        <v>117</v>
      </c>
      <c r="F109" s="30"/>
    </row>
    <row r="110" spans="1:6" s="2" customFormat="1" x14ac:dyDescent="0.2">
      <c r="A110" s="100"/>
      <c r="B110" s="101"/>
      <c r="C110" s="105"/>
      <c r="D110" s="102"/>
      <c r="E110" s="103"/>
      <c r="F110" s="30"/>
    </row>
    <row r="111" spans="1:6" s="2" customFormat="1" x14ac:dyDescent="0.2">
      <c r="A111" s="100">
        <v>45468</v>
      </c>
      <c r="B111" s="101">
        <v>27.56</v>
      </c>
      <c r="C111" s="105" t="s">
        <v>157</v>
      </c>
      <c r="D111" s="102" t="s">
        <v>162</v>
      </c>
      <c r="E111" s="103" t="s">
        <v>112</v>
      </c>
      <c r="F111" s="30"/>
    </row>
    <row r="112" spans="1:6" s="2" customFormat="1" x14ac:dyDescent="0.2">
      <c r="A112" s="100">
        <v>45467</v>
      </c>
      <c r="B112" s="101">
        <v>490.52</v>
      </c>
      <c r="C112" s="105" t="s">
        <v>157</v>
      </c>
      <c r="D112" s="102" t="s">
        <v>160</v>
      </c>
      <c r="E112" s="103" t="s">
        <v>127</v>
      </c>
      <c r="F112" s="30"/>
    </row>
    <row r="113" spans="1:6" s="2" customFormat="1" x14ac:dyDescent="0.2">
      <c r="A113" s="100">
        <v>45467</v>
      </c>
      <c r="B113" s="101">
        <v>32.86</v>
      </c>
      <c r="C113" s="105" t="s">
        <v>157</v>
      </c>
      <c r="D113" s="102" t="s">
        <v>159</v>
      </c>
      <c r="E113" s="103" t="s">
        <v>109</v>
      </c>
      <c r="F113" s="30"/>
    </row>
    <row r="114" spans="1:6" s="2" customFormat="1" x14ac:dyDescent="0.2">
      <c r="A114" s="100">
        <v>45467</v>
      </c>
      <c r="B114" s="101">
        <v>52.27</v>
      </c>
      <c r="C114" s="105" t="s">
        <v>157</v>
      </c>
      <c r="D114" s="102" t="s">
        <v>159</v>
      </c>
      <c r="E114" s="103" t="s">
        <v>109</v>
      </c>
      <c r="F114" s="30"/>
    </row>
    <row r="115" spans="1:6" s="2" customFormat="1" x14ac:dyDescent="0.2">
      <c r="A115" s="100">
        <v>45468</v>
      </c>
      <c r="B115" s="101">
        <v>16.89</v>
      </c>
      <c r="C115" s="105" t="s">
        <v>157</v>
      </c>
      <c r="D115" s="102" t="s">
        <v>131</v>
      </c>
      <c r="E115" s="103" t="s">
        <v>109</v>
      </c>
      <c r="F115" s="30"/>
    </row>
    <row r="116" spans="1:6" s="2" customFormat="1" x14ac:dyDescent="0.2">
      <c r="A116" s="100">
        <v>45468</v>
      </c>
      <c r="B116" s="101">
        <v>13.97</v>
      </c>
      <c r="C116" s="105" t="s">
        <v>157</v>
      </c>
      <c r="D116" s="102" t="s">
        <v>159</v>
      </c>
      <c r="E116" s="103" t="s">
        <v>112</v>
      </c>
      <c r="F116" s="30"/>
    </row>
    <row r="117" spans="1:6" s="2" customFormat="1" ht="11.45" customHeight="1" x14ac:dyDescent="0.2">
      <c r="A117" s="100"/>
      <c r="B117" s="101"/>
      <c r="C117" s="102"/>
      <c r="D117" s="102"/>
      <c r="E117" s="103"/>
      <c r="F117" s="1"/>
    </row>
    <row r="118" spans="1:6" s="2" customFormat="1" x14ac:dyDescent="0.2">
      <c r="A118" s="91"/>
      <c r="B118" s="92"/>
      <c r="C118" s="93"/>
      <c r="D118" s="93"/>
      <c r="E118" s="94"/>
      <c r="F118" s="1"/>
    </row>
    <row r="119" spans="1:6" ht="19.5" customHeight="1" x14ac:dyDescent="0.2">
      <c r="A119" s="55" t="s">
        <v>163</v>
      </c>
      <c r="B119" s="56">
        <f>SUM(B26:B118)</f>
        <v>9156.5199999999986</v>
      </c>
      <c r="C119" s="111" t="str">
        <f>IF(SUBTOTAL(3,B26:B118)=SUBTOTAL(103,B26:B118),'Summary and sign-off'!$A$48,'Summary and sign-off'!$A$49)</f>
        <v>Check - there are no hidden rows with data</v>
      </c>
      <c r="D119" s="119" t="str">
        <f>IF('Summary and sign-off'!F56='Summary and sign-off'!F54,'Summary and sign-off'!A51,'Summary and sign-off'!A50)</f>
        <v>Check - each entry provides sufficient information</v>
      </c>
      <c r="E119" s="119"/>
      <c r="F119" s="17"/>
    </row>
    <row r="120" spans="1:6" ht="10.5" customHeight="1" x14ac:dyDescent="0.2">
      <c r="A120" s="17"/>
      <c r="B120" s="19"/>
      <c r="C120" s="17"/>
      <c r="D120" s="17"/>
      <c r="E120" s="17"/>
      <c r="F120" s="17"/>
    </row>
    <row r="121" spans="1:6" ht="24.75" customHeight="1" x14ac:dyDescent="0.2">
      <c r="A121" s="121" t="s">
        <v>164</v>
      </c>
      <c r="B121" s="121"/>
      <c r="C121" s="121"/>
      <c r="D121" s="121"/>
      <c r="E121" s="121"/>
      <c r="F121" s="17"/>
    </row>
    <row r="122" spans="1:6" ht="27" customHeight="1" x14ac:dyDescent="0.2">
      <c r="A122" s="24" t="s">
        <v>73</v>
      </c>
      <c r="B122" s="24" t="s">
        <v>14</v>
      </c>
      <c r="C122" s="24" t="s">
        <v>165</v>
      </c>
      <c r="D122" s="24" t="s">
        <v>166</v>
      </c>
      <c r="E122" s="24" t="s">
        <v>77</v>
      </c>
      <c r="F122" s="28"/>
    </row>
    <row r="123" spans="1:6" s="2" customFormat="1" x14ac:dyDescent="0.2">
      <c r="A123" s="100">
        <v>45217</v>
      </c>
      <c r="B123" s="101">
        <v>38.26</v>
      </c>
      <c r="C123" s="105" t="s">
        <v>167</v>
      </c>
      <c r="D123" s="102" t="s">
        <v>168</v>
      </c>
      <c r="E123" s="103" t="s">
        <v>169</v>
      </c>
      <c r="F123" s="30"/>
    </row>
    <row r="124" spans="1:6" s="2" customFormat="1" hidden="1" x14ac:dyDescent="0.2">
      <c r="A124" s="78"/>
      <c r="B124" s="79"/>
      <c r="C124" s="80"/>
      <c r="D124" s="80"/>
      <c r="E124" s="81"/>
      <c r="F124" s="1"/>
    </row>
    <row r="125" spans="1:6" ht="19.5" customHeight="1" x14ac:dyDescent="0.2">
      <c r="A125" s="55" t="s">
        <v>170</v>
      </c>
      <c r="B125" s="56">
        <f>SUM(B123:B124)</f>
        <v>38.26</v>
      </c>
      <c r="C125" s="111" t="str">
        <f>IF(SUBTOTAL(3,B123:B124)=SUBTOTAL(103,B123:B124),'Summary and sign-off'!$A$48,'Summary and sign-off'!$A$49)</f>
        <v>Check - there are no hidden rows with data</v>
      </c>
      <c r="D125" s="119" t="str">
        <f>IF('Summary and sign-off'!F57='Summary and sign-off'!F54,'Summary and sign-off'!A51,'Summary and sign-off'!A50)</f>
        <v>Check - each entry provides sufficient information</v>
      </c>
      <c r="E125" s="119"/>
      <c r="F125" s="17"/>
    </row>
    <row r="126" spans="1:6" ht="10.5" customHeight="1" x14ac:dyDescent="0.2">
      <c r="A126" s="17"/>
      <c r="B126" s="43"/>
      <c r="C126" s="19"/>
      <c r="D126" s="17"/>
      <c r="E126" s="17"/>
      <c r="F126" s="17"/>
    </row>
    <row r="127" spans="1:6" ht="34.5" customHeight="1" x14ac:dyDescent="0.2">
      <c r="A127" s="31" t="s">
        <v>171</v>
      </c>
      <c r="B127" s="44">
        <f>B22+B119+B125</f>
        <v>9194.7799999999988</v>
      </c>
      <c r="C127" s="32"/>
      <c r="D127" s="32"/>
      <c r="E127" s="32"/>
      <c r="F127" s="17"/>
    </row>
    <row r="128" spans="1:6" x14ac:dyDescent="0.2">
      <c r="A128" s="17"/>
      <c r="B128" s="19"/>
      <c r="C128" s="17"/>
      <c r="D128" s="17"/>
      <c r="E128" s="17"/>
      <c r="F128" s="17"/>
    </row>
    <row r="129" spans="1:6" x14ac:dyDescent="0.2">
      <c r="A129" s="18" t="s">
        <v>27</v>
      </c>
      <c r="B129" s="19"/>
      <c r="C129" s="17"/>
      <c r="D129" s="17"/>
      <c r="E129" s="17"/>
      <c r="F129" s="17"/>
    </row>
    <row r="130" spans="1:6" ht="12.6" customHeight="1" x14ac:dyDescent="0.2">
      <c r="A130" s="20" t="s">
        <v>172</v>
      </c>
      <c r="F130" s="17"/>
    </row>
    <row r="131" spans="1:6" ht="12.95" customHeight="1" x14ac:dyDescent="0.2">
      <c r="A131" s="20" t="s">
        <v>173</v>
      </c>
      <c r="B131" s="17"/>
      <c r="D131" s="17"/>
      <c r="F131" s="17"/>
    </row>
    <row r="132" spans="1:6" x14ac:dyDescent="0.2">
      <c r="A132" s="20" t="s">
        <v>174</v>
      </c>
      <c r="F132" s="17"/>
    </row>
    <row r="133" spans="1:6" x14ac:dyDescent="0.2">
      <c r="A133" s="20" t="s">
        <v>33</v>
      </c>
      <c r="B133" s="19"/>
      <c r="C133" s="17"/>
      <c r="D133" s="17"/>
      <c r="E133" s="17"/>
      <c r="F133" s="17"/>
    </row>
    <row r="134" spans="1:6" ht="12.95" customHeight="1" x14ac:dyDescent="0.2">
      <c r="A134" s="20" t="s">
        <v>175</v>
      </c>
      <c r="B134" s="17"/>
      <c r="D134" s="17"/>
      <c r="F134" s="17"/>
    </row>
    <row r="135" spans="1:6" x14ac:dyDescent="0.2">
      <c r="A135" s="20" t="s">
        <v>176</v>
      </c>
      <c r="F135" s="17"/>
    </row>
    <row r="136" spans="1:6" x14ac:dyDescent="0.2">
      <c r="A136" s="20" t="s">
        <v>177</v>
      </c>
      <c r="B136" s="20"/>
      <c r="C136" s="20"/>
      <c r="D136" s="20"/>
      <c r="F136" s="17"/>
    </row>
    <row r="137" spans="1:6" x14ac:dyDescent="0.2">
      <c r="A137" s="26"/>
      <c r="B137" s="17"/>
      <c r="C137" s="17"/>
      <c r="D137" s="17"/>
      <c r="E137" s="17"/>
      <c r="F137" s="17"/>
    </row>
    <row r="138" spans="1:6" hidden="1" x14ac:dyDescent="0.2">
      <c r="A138" s="26"/>
      <c r="B138" s="17"/>
      <c r="C138" s="17"/>
      <c r="D138" s="17"/>
      <c r="E138" s="17"/>
      <c r="F138" s="17"/>
    </row>
    <row r="139" spans="1:6" x14ac:dyDescent="0.2"/>
    <row r="140" spans="1:6" x14ac:dyDescent="0.2"/>
    <row r="141" spans="1:6" x14ac:dyDescent="0.2"/>
    <row r="142" spans="1:6" x14ac:dyDescent="0.2"/>
    <row r="143" spans="1:6" ht="12.75" hidden="1" customHeight="1" x14ac:dyDescent="0.2"/>
    <row r="144" spans="1:6" x14ac:dyDescent="0.2"/>
    <row r="145" spans="1:6" x14ac:dyDescent="0.2"/>
    <row r="146" spans="1:6" hidden="1" x14ac:dyDescent="0.2">
      <c r="A146" s="26"/>
      <c r="B146" s="17"/>
      <c r="C146" s="17"/>
      <c r="D146" s="17"/>
      <c r="E146" s="17"/>
      <c r="F146" s="17"/>
    </row>
    <row r="147" spans="1:6" hidden="1" x14ac:dyDescent="0.2">
      <c r="A147" s="26"/>
      <c r="B147" s="17"/>
      <c r="C147" s="17"/>
      <c r="D147" s="17"/>
      <c r="E147" s="17"/>
      <c r="F147" s="17"/>
    </row>
    <row r="148" spans="1:6" hidden="1" x14ac:dyDescent="0.2">
      <c r="A148" s="26"/>
      <c r="B148" s="17"/>
      <c r="C148" s="17"/>
      <c r="D148" s="17"/>
      <c r="E148" s="17"/>
      <c r="F148" s="17"/>
    </row>
    <row r="149" spans="1:6" hidden="1" x14ac:dyDescent="0.2">
      <c r="A149" s="26"/>
      <c r="B149" s="17"/>
      <c r="C149" s="17"/>
      <c r="D149" s="17"/>
      <c r="E149" s="17"/>
      <c r="F149" s="17"/>
    </row>
    <row r="150" spans="1:6" hidden="1" x14ac:dyDescent="0.2">
      <c r="A150" s="26"/>
      <c r="B150" s="17"/>
      <c r="C150" s="17"/>
      <c r="D150" s="17"/>
      <c r="E150" s="17"/>
      <c r="F150" s="17"/>
    </row>
    <row r="151" spans="1:6" x14ac:dyDescent="0.2"/>
    <row r="152" spans="1:6" x14ac:dyDescent="0.2"/>
    <row r="153" spans="1:6" x14ac:dyDescent="0.2"/>
    <row r="154" spans="1:6" x14ac:dyDescent="0.2"/>
    <row r="155" spans="1:6" x14ac:dyDescent="0.2"/>
    <row r="156" spans="1:6" x14ac:dyDescent="0.2"/>
    <row r="157" spans="1:6" x14ac:dyDescent="0.2"/>
    <row r="158" spans="1:6" x14ac:dyDescent="0.2"/>
    <row r="159" spans="1:6" x14ac:dyDescent="0.2"/>
    <row r="160" spans="1: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sheetData>
  <sheetProtection sheet="1" objects="1" scenarios="1" formatCells="0" formatColumns="0" formatRows="0" insertColumns="0" insertRows="0" insertHyperlinks="0" deleteColumns="0" deleteRows="0" sort="0" pivotTables="0"/>
  <mergeCells count="15">
    <mergeCell ref="B7:E7"/>
    <mergeCell ref="B5:E5"/>
    <mergeCell ref="D125:E125"/>
    <mergeCell ref="A1:E1"/>
    <mergeCell ref="A24:E24"/>
    <mergeCell ref="A121:E121"/>
    <mergeCell ref="B2:E2"/>
    <mergeCell ref="B3:E3"/>
    <mergeCell ref="B4:E4"/>
    <mergeCell ref="A8:E8"/>
    <mergeCell ref="A9:E9"/>
    <mergeCell ref="B6:E6"/>
    <mergeCell ref="D22:E22"/>
    <mergeCell ref="D119:E119"/>
    <mergeCell ref="A10:E10"/>
  </mergeCells>
  <phoneticPr fontId="30" type="noConversion"/>
  <dataValidations xWindow="439" yWindow="92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123:A124 A26:A11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439" yWindow="92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B123:B124 B26:B118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abSelected="1" topLeftCell="A2"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0" t="s">
        <v>178</v>
      </c>
      <c r="B1" s="120"/>
      <c r="C1" s="120"/>
      <c r="D1" s="120"/>
      <c r="E1" s="120"/>
    </row>
    <row r="2" spans="1:6" ht="21" customHeight="1" x14ac:dyDescent="0.2">
      <c r="A2" s="3" t="s">
        <v>65</v>
      </c>
      <c r="B2" s="118" t="str">
        <f>'Summary and sign-off'!B2:F2</f>
        <v>Aroturuki Tamariki</v>
      </c>
      <c r="C2" s="118"/>
      <c r="D2" s="118"/>
      <c r="E2" s="118"/>
    </row>
    <row r="3" spans="1:6" ht="31.5" x14ac:dyDescent="0.2">
      <c r="A3" s="3" t="s">
        <v>66</v>
      </c>
      <c r="B3" s="118" t="str">
        <f>'Summary and sign-off'!B3:F3</f>
        <v>Arran Jones</v>
      </c>
      <c r="C3" s="118"/>
      <c r="D3" s="118"/>
      <c r="E3" s="118"/>
    </row>
    <row r="4" spans="1:6" ht="21" customHeight="1" x14ac:dyDescent="0.2">
      <c r="A4" s="3" t="s">
        <v>67</v>
      </c>
      <c r="B4" s="118">
        <f>'Summary and sign-off'!B4:F4</f>
        <v>45108</v>
      </c>
      <c r="C4" s="118"/>
      <c r="D4" s="118"/>
      <c r="E4" s="118"/>
    </row>
    <row r="5" spans="1:6" ht="21" customHeight="1" x14ac:dyDescent="0.2">
      <c r="A5" s="3" t="s">
        <v>68</v>
      </c>
      <c r="B5" s="118">
        <f>'Summary and sign-off'!B5:F5</f>
        <v>45473</v>
      </c>
      <c r="C5" s="118"/>
      <c r="D5" s="118"/>
      <c r="E5" s="118"/>
    </row>
    <row r="6" spans="1:6" ht="21" customHeight="1" x14ac:dyDescent="0.2">
      <c r="A6" s="3" t="s">
        <v>69</v>
      </c>
      <c r="B6" s="113"/>
      <c r="C6" s="113"/>
      <c r="D6" s="113"/>
      <c r="E6" s="113"/>
    </row>
    <row r="7" spans="1:6" ht="21" customHeight="1" x14ac:dyDescent="0.2">
      <c r="A7" s="3" t="s">
        <v>7</v>
      </c>
      <c r="B7" s="113" t="s">
        <v>37</v>
      </c>
      <c r="C7" s="113"/>
      <c r="D7" s="113"/>
      <c r="E7" s="113"/>
    </row>
    <row r="8" spans="1:6" ht="35.25" customHeight="1" x14ac:dyDescent="0.25">
      <c r="A8" s="129" t="s">
        <v>179</v>
      </c>
      <c r="B8" s="129"/>
      <c r="C8" s="130"/>
      <c r="D8" s="130"/>
      <c r="E8" s="130"/>
      <c r="F8" s="27"/>
    </row>
    <row r="9" spans="1:6" ht="35.25" customHeight="1" x14ac:dyDescent="0.25">
      <c r="A9" s="127" t="s">
        <v>180</v>
      </c>
      <c r="B9" s="128"/>
      <c r="C9" s="128"/>
      <c r="D9" s="128"/>
      <c r="E9" s="128"/>
      <c r="F9" s="27"/>
    </row>
    <row r="10" spans="1:6" ht="27" customHeight="1" x14ac:dyDescent="0.2">
      <c r="A10" s="24" t="s">
        <v>181</v>
      </c>
      <c r="B10" s="24" t="s">
        <v>14</v>
      </c>
      <c r="C10" s="24" t="s">
        <v>182</v>
      </c>
      <c r="D10" s="24" t="s">
        <v>183</v>
      </c>
      <c r="E10" s="24" t="s">
        <v>77</v>
      </c>
      <c r="F10" s="20"/>
    </row>
    <row r="11" spans="1:6" s="2" customFormat="1" x14ac:dyDescent="0.2">
      <c r="A11" s="100">
        <v>45118</v>
      </c>
      <c r="B11" s="101">
        <v>20.52</v>
      </c>
      <c r="C11" s="105" t="s">
        <v>184</v>
      </c>
      <c r="D11" s="105" t="s">
        <v>185</v>
      </c>
      <c r="E11" s="106" t="s">
        <v>112</v>
      </c>
    </row>
    <row r="12" spans="1:6" s="2" customFormat="1" x14ac:dyDescent="0.2">
      <c r="A12" s="100">
        <v>45229</v>
      </c>
      <c r="B12" s="101">
        <v>16.68</v>
      </c>
      <c r="C12" s="105" t="s">
        <v>186</v>
      </c>
      <c r="D12" s="105" t="s">
        <v>187</v>
      </c>
      <c r="E12" s="106" t="s">
        <v>112</v>
      </c>
    </row>
    <row r="13" spans="1:6" s="2" customFormat="1" x14ac:dyDescent="0.2">
      <c r="A13" s="104"/>
      <c r="B13" s="101"/>
      <c r="C13" s="105"/>
      <c r="D13" s="105"/>
      <c r="E13" s="106"/>
    </row>
    <row r="14" spans="1:6" s="2" customFormat="1" ht="11.25" hidden="1" customHeight="1" x14ac:dyDescent="0.2">
      <c r="A14" s="82"/>
      <c r="B14" s="79"/>
      <c r="C14" s="83"/>
      <c r="D14" s="83"/>
      <c r="E14" s="84"/>
    </row>
    <row r="15" spans="1:6" ht="34.5" customHeight="1" x14ac:dyDescent="0.2">
      <c r="A15" s="39" t="s">
        <v>188</v>
      </c>
      <c r="B15" s="48">
        <f>SUM(B11:B14)</f>
        <v>37.200000000000003</v>
      </c>
      <c r="C15" s="54" t="str">
        <f>IF(SUBTOTAL(3,B11:B14)=SUBTOTAL(103,B11:B14),'Summary and sign-off'!$A$48,'Summary and sign-off'!$A$49)</f>
        <v>Check - there are no hidden rows with data</v>
      </c>
      <c r="D15" s="119" t="str">
        <f>IF('Summary and sign-off'!F58='Summary and sign-off'!F54,'Summary and sign-off'!A51,'Summary and sign-off'!A50)</f>
        <v>Check - each entry provides sufficient information</v>
      </c>
      <c r="E15" s="119"/>
      <c r="F15" s="2"/>
    </row>
    <row r="16" spans="1:6" x14ac:dyDescent="0.2">
      <c r="A16" s="18"/>
      <c r="B16" s="17"/>
      <c r="C16" s="17"/>
      <c r="D16" s="17"/>
      <c r="E16" s="17"/>
    </row>
    <row r="17" spans="1:6" x14ac:dyDescent="0.2">
      <c r="A17" s="18" t="s">
        <v>27</v>
      </c>
      <c r="B17" s="19"/>
      <c r="C17" s="17"/>
      <c r="D17" s="17"/>
      <c r="E17" s="17"/>
    </row>
    <row r="18" spans="1:6" ht="12.75" customHeight="1" x14ac:dyDescent="0.2">
      <c r="A18" s="20" t="s">
        <v>189</v>
      </c>
      <c r="B18" s="20"/>
      <c r="C18" s="20"/>
      <c r="D18" s="20"/>
      <c r="E18" s="20"/>
    </row>
    <row r="19" spans="1:6" x14ac:dyDescent="0.2">
      <c r="A19" s="20" t="s">
        <v>190</v>
      </c>
      <c r="B19" s="20"/>
      <c r="C19" s="28"/>
      <c r="D19" s="28"/>
      <c r="E19" s="28"/>
    </row>
    <row r="20" spans="1:6" x14ac:dyDescent="0.2">
      <c r="A20" s="20" t="s">
        <v>33</v>
      </c>
      <c r="B20" s="19"/>
      <c r="C20" s="17"/>
      <c r="D20" s="17"/>
      <c r="E20" s="17"/>
      <c r="F20" s="17"/>
    </row>
    <row r="21" spans="1:6" x14ac:dyDescent="0.2">
      <c r="A21" s="20" t="s">
        <v>191</v>
      </c>
      <c r="B21" s="20"/>
      <c r="C21" s="28"/>
      <c r="D21" s="28"/>
      <c r="E21" s="28"/>
    </row>
    <row r="22" spans="1:6" ht="12.75" customHeight="1" x14ac:dyDescent="0.2">
      <c r="A22" s="20" t="s">
        <v>192</v>
      </c>
      <c r="B22" s="20"/>
      <c r="C22" s="22"/>
      <c r="D22" s="22"/>
      <c r="E22" s="22"/>
    </row>
    <row r="23" spans="1:6" x14ac:dyDescent="0.2">
      <c r="A23" s="17"/>
      <c r="B23" s="17"/>
      <c r="C23" s="17"/>
      <c r="D23" s="17"/>
      <c r="E23" s="17"/>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objects="1" scenarios="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1"/>
  <sheetViews>
    <sheetView zoomScaleNormal="100" workbookViewId="0">
      <selection activeCell="C31" sqref="C3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0" t="s">
        <v>178</v>
      </c>
      <c r="B1" s="120"/>
      <c r="C1" s="120"/>
      <c r="D1" s="120"/>
      <c r="E1" s="120"/>
    </row>
    <row r="2" spans="1:6" ht="21" customHeight="1" x14ac:dyDescent="0.2">
      <c r="A2" s="3" t="s">
        <v>65</v>
      </c>
      <c r="B2" s="118" t="str">
        <f>'Summary and sign-off'!B2:F2</f>
        <v>Aroturuki Tamariki</v>
      </c>
      <c r="C2" s="118"/>
      <c r="D2" s="118"/>
      <c r="E2" s="118"/>
    </row>
    <row r="3" spans="1:6" ht="31.5" x14ac:dyDescent="0.2">
      <c r="A3" s="3" t="s">
        <v>193</v>
      </c>
      <c r="B3" s="118" t="str">
        <f>'Summary and sign-off'!B3:F3</f>
        <v>Arran Jones</v>
      </c>
      <c r="C3" s="118"/>
      <c r="D3" s="118"/>
      <c r="E3" s="118"/>
    </row>
    <row r="4" spans="1:6" ht="21" customHeight="1" x14ac:dyDescent="0.2">
      <c r="A4" s="3" t="s">
        <v>67</v>
      </c>
      <c r="B4" s="118">
        <f>'Summary and sign-off'!B4:F4</f>
        <v>45108</v>
      </c>
      <c r="C4" s="118"/>
      <c r="D4" s="118"/>
      <c r="E4" s="118"/>
    </row>
    <row r="5" spans="1:6" ht="21" customHeight="1" x14ac:dyDescent="0.2">
      <c r="A5" s="3" t="s">
        <v>68</v>
      </c>
      <c r="B5" s="118">
        <f>'Summary and sign-off'!B5:F5</f>
        <v>45473</v>
      </c>
      <c r="C5" s="118"/>
      <c r="D5" s="118"/>
      <c r="E5" s="118"/>
    </row>
    <row r="6" spans="1:6" ht="21" customHeight="1" x14ac:dyDescent="0.2">
      <c r="A6" s="3" t="s">
        <v>69</v>
      </c>
      <c r="B6" s="113" t="s">
        <v>35</v>
      </c>
      <c r="C6" s="113"/>
      <c r="D6" s="113"/>
      <c r="E6" s="113"/>
      <c r="F6" s="23"/>
    </row>
    <row r="7" spans="1:6" ht="21" customHeight="1" x14ac:dyDescent="0.2">
      <c r="A7" s="3" t="s">
        <v>7</v>
      </c>
      <c r="B7" s="113" t="s">
        <v>36</v>
      </c>
      <c r="C7" s="113"/>
      <c r="D7" s="113"/>
      <c r="E7" s="113"/>
      <c r="F7" s="23"/>
    </row>
    <row r="8" spans="1:6" ht="35.25" customHeight="1" x14ac:dyDescent="0.2">
      <c r="A8" s="123" t="s">
        <v>194</v>
      </c>
      <c r="B8" s="123"/>
      <c r="C8" s="130"/>
      <c r="D8" s="130"/>
      <c r="E8" s="130"/>
    </row>
    <row r="9" spans="1:6" ht="35.25" customHeight="1" x14ac:dyDescent="0.2">
      <c r="A9" s="131" t="s">
        <v>195</v>
      </c>
      <c r="B9" s="132"/>
      <c r="C9" s="132"/>
      <c r="D9" s="132"/>
      <c r="E9" s="132"/>
    </row>
    <row r="10" spans="1:6" ht="27" customHeight="1" x14ac:dyDescent="0.2">
      <c r="A10" s="24" t="s">
        <v>73</v>
      </c>
      <c r="B10" s="24" t="s">
        <v>14</v>
      </c>
      <c r="C10" s="24" t="s">
        <v>196</v>
      </c>
      <c r="D10" s="24" t="s">
        <v>197</v>
      </c>
      <c r="E10" s="24" t="s">
        <v>77</v>
      </c>
      <c r="F10" s="20"/>
    </row>
    <row r="11" spans="1:6" s="2" customFormat="1" hidden="1" x14ac:dyDescent="0.2">
      <c r="A11" s="82"/>
      <c r="B11" s="79"/>
      <c r="C11" s="83"/>
      <c r="D11" s="83"/>
      <c r="E11" s="84"/>
    </row>
    <row r="12" spans="1:6" s="2" customFormat="1" x14ac:dyDescent="0.2">
      <c r="A12" s="100">
        <v>45138</v>
      </c>
      <c r="B12" s="101">
        <v>23.02</v>
      </c>
      <c r="C12" s="105" t="s">
        <v>198</v>
      </c>
      <c r="D12" s="105" t="s">
        <v>199</v>
      </c>
      <c r="E12" s="106" t="s">
        <v>112</v>
      </c>
    </row>
    <row r="13" spans="1:6" s="2" customFormat="1" x14ac:dyDescent="0.2">
      <c r="A13" s="100">
        <v>45169</v>
      </c>
      <c r="B13" s="101">
        <v>23.02</v>
      </c>
      <c r="C13" s="105" t="s">
        <v>198</v>
      </c>
      <c r="D13" s="105" t="s">
        <v>199</v>
      </c>
      <c r="E13" s="106" t="s">
        <v>112</v>
      </c>
    </row>
    <row r="14" spans="1:6" s="2" customFormat="1" x14ac:dyDescent="0.2">
      <c r="A14" s="100">
        <v>45199</v>
      </c>
      <c r="B14" s="101">
        <v>23.02</v>
      </c>
      <c r="C14" s="105" t="s">
        <v>198</v>
      </c>
      <c r="D14" s="105" t="s">
        <v>199</v>
      </c>
      <c r="E14" s="106" t="s">
        <v>112</v>
      </c>
    </row>
    <row r="15" spans="1:6" s="2" customFormat="1" x14ac:dyDescent="0.2">
      <c r="A15" s="100">
        <v>45230</v>
      </c>
      <c r="B15" s="101">
        <v>23.02</v>
      </c>
      <c r="C15" s="105" t="s">
        <v>198</v>
      </c>
      <c r="D15" s="105" t="s">
        <v>199</v>
      </c>
      <c r="E15" s="106" t="s">
        <v>112</v>
      </c>
    </row>
    <row r="16" spans="1:6" s="2" customFormat="1" x14ac:dyDescent="0.2">
      <c r="A16" s="100">
        <v>45260</v>
      </c>
      <c r="B16" s="101">
        <v>23.02</v>
      </c>
      <c r="C16" s="105" t="s">
        <v>198</v>
      </c>
      <c r="D16" s="105" t="s">
        <v>199</v>
      </c>
      <c r="E16" s="106" t="s">
        <v>112</v>
      </c>
    </row>
    <row r="17" spans="1:5" s="2" customFormat="1" x14ac:dyDescent="0.2">
      <c r="A17" s="100">
        <v>45291</v>
      </c>
      <c r="B17" s="101">
        <v>23.02</v>
      </c>
      <c r="C17" s="105" t="s">
        <v>198</v>
      </c>
      <c r="D17" s="105" t="s">
        <v>199</v>
      </c>
      <c r="E17" s="106" t="s">
        <v>112</v>
      </c>
    </row>
    <row r="18" spans="1:5" s="2" customFormat="1" x14ac:dyDescent="0.2">
      <c r="A18" s="100">
        <v>45322</v>
      </c>
      <c r="B18" s="101">
        <v>23.02</v>
      </c>
      <c r="C18" s="105" t="s">
        <v>198</v>
      </c>
      <c r="D18" s="105" t="s">
        <v>199</v>
      </c>
      <c r="E18" s="106" t="s">
        <v>112</v>
      </c>
    </row>
    <row r="19" spans="1:5" s="2" customFormat="1" x14ac:dyDescent="0.2">
      <c r="A19" s="100">
        <v>45350</v>
      </c>
      <c r="B19" s="101">
        <v>23.209</v>
      </c>
      <c r="C19" s="105" t="s">
        <v>198</v>
      </c>
      <c r="D19" s="105" t="s">
        <v>199</v>
      </c>
      <c r="E19" s="106" t="s">
        <v>112</v>
      </c>
    </row>
    <row r="20" spans="1:5" s="2" customFormat="1" x14ac:dyDescent="0.2">
      <c r="A20" s="100">
        <v>45382</v>
      </c>
      <c r="B20" s="101">
        <v>29.8</v>
      </c>
      <c r="C20" s="105" t="s">
        <v>198</v>
      </c>
      <c r="D20" s="105" t="s">
        <v>199</v>
      </c>
      <c r="E20" s="106" t="s">
        <v>112</v>
      </c>
    </row>
    <row r="21" spans="1:5" s="2" customFormat="1" x14ac:dyDescent="0.2">
      <c r="A21" s="100">
        <v>45412</v>
      </c>
      <c r="B21" s="101">
        <v>22.85</v>
      </c>
      <c r="C21" s="105" t="s">
        <v>198</v>
      </c>
      <c r="D21" s="105" t="s">
        <v>199</v>
      </c>
      <c r="E21" s="106" t="s">
        <v>112</v>
      </c>
    </row>
    <row r="22" spans="1:5" s="2" customFormat="1" x14ac:dyDescent="0.2">
      <c r="A22" s="100">
        <v>45442</v>
      </c>
      <c r="B22" s="101">
        <v>22.85</v>
      </c>
      <c r="C22" s="105" t="s">
        <v>198</v>
      </c>
      <c r="D22" s="105" t="s">
        <v>199</v>
      </c>
      <c r="E22" s="106" t="s">
        <v>112</v>
      </c>
    </row>
    <row r="23" spans="1:5" s="2" customFormat="1" x14ac:dyDescent="0.2">
      <c r="A23" s="104">
        <v>45473</v>
      </c>
      <c r="B23" s="101">
        <v>0.85</v>
      </c>
      <c r="C23" s="105" t="s">
        <v>198</v>
      </c>
      <c r="D23" s="105" t="s">
        <v>199</v>
      </c>
      <c r="E23" s="106" t="s">
        <v>112</v>
      </c>
    </row>
    <row r="24" spans="1:5" s="2" customFormat="1" x14ac:dyDescent="0.2">
      <c r="A24" s="104"/>
      <c r="B24" s="101"/>
      <c r="C24" s="105"/>
      <c r="D24" s="105"/>
      <c r="E24" s="106"/>
    </row>
    <row r="25" spans="1:5" s="2" customFormat="1" x14ac:dyDescent="0.2">
      <c r="A25" s="104"/>
      <c r="B25" s="101"/>
      <c r="C25" s="105"/>
      <c r="D25" s="105"/>
      <c r="E25" s="106"/>
    </row>
    <row r="26" spans="1:5" s="2" customFormat="1" x14ac:dyDescent="0.2">
      <c r="A26" s="104">
        <v>45124</v>
      </c>
      <c r="B26" s="101">
        <v>34.770000000000003</v>
      </c>
      <c r="C26" s="105" t="s">
        <v>200</v>
      </c>
      <c r="D26" s="105" t="s">
        <v>201</v>
      </c>
      <c r="E26" s="106" t="s">
        <v>112</v>
      </c>
    </row>
    <row r="27" spans="1:5" s="2" customFormat="1" x14ac:dyDescent="0.2">
      <c r="A27" s="104"/>
      <c r="B27" s="101"/>
      <c r="C27" s="105"/>
      <c r="D27" s="105"/>
      <c r="E27" s="106"/>
    </row>
    <row r="28" spans="1:5" s="2" customFormat="1" x14ac:dyDescent="0.2">
      <c r="A28" s="104">
        <v>45313</v>
      </c>
      <c r="B28" s="101">
        <v>3500</v>
      </c>
      <c r="C28" s="105" t="s">
        <v>202</v>
      </c>
      <c r="D28" s="105" t="s">
        <v>203</v>
      </c>
      <c r="E28" s="106" t="s">
        <v>109</v>
      </c>
    </row>
    <row r="29" spans="1:5" s="2" customFormat="1" x14ac:dyDescent="0.2">
      <c r="A29" s="104"/>
      <c r="B29" s="101"/>
      <c r="C29" s="105"/>
      <c r="D29" s="105"/>
      <c r="E29" s="106"/>
    </row>
    <row r="30" spans="1:5" s="2" customFormat="1" x14ac:dyDescent="0.2">
      <c r="A30" s="104">
        <v>45411</v>
      </c>
      <c r="B30" s="101">
        <v>1200</v>
      </c>
      <c r="C30" s="105" t="s">
        <v>204</v>
      </c>
      <c r="D30" s="105" t="s">
        <v>203</v>
      </c>
      <c r="E30" s="106" t="s">
        <v>112</v>
      </c>
    </row>
    <row r="31" spans="1:5" s="2" customFormat="1" x14ac:dyDescent="0.2">
      <c r="A31" s="104"/>
      <c r="B31" s="101"/>
      <c r="C31" s="105"/>
      <c r="D31" s="105"/>
      <c r="E31" s="106"/>
    </row>
    <row r="32" spans="1:5" s="2" customFormat="1" x14ac:dyDescent="0.2">
      <c r="A32" s="104"/>
      <c r="B32" s="101"/>
      <c r="C32" s="105"/>
      <c r="D32" s="105"/>
      <c r="E32" s="106"/>
    </row>
    <row r="33" spans="1:6" s="2" customFormat="1" hidden="1" x14ac:dyDescent="0.2">
      <c r="A33" s="82"/>
      <c r="B33" s="79"/>
      <c r="C33" s="83"/>
      <c r="D33" s="83"/>
      <c r="E33" s="84"/>
    </row>
    <row r="34" spans="1:6" ht="34.5" customHeight="1" x14ac:dyDescent="0.2">
      <c r="A34" s="39" t="s">
        <v>205</v>
      </c>
      <c r="B34" s="48">
        <f>SUM(B11:B33)</f>
        <v>4995.4690000000001</v>
      </c>
      <c r="C34" s="54" t="str">
        <f>IF(SUBTOTAL(3,B11:B33)=SUBTOTAL(103,B11:B33),'Summary and sign-off'!$A$48,'Summary and sign-off'!$A$49)</f>
        <v>Check - there are no hidden rows with data</v>
      </c>
      <c r="D34" s="119" t="str">
        <f>IF('Summary and sign-off'!F59='Summary and sign-off'!F54,'Summary and sign-off'!A51,'Summary and sign-off'!A50)</f>
        <v>Check - each entry provides sufficient information</v>
      </c>
      <c r="E34" s="119"/>
    </row>
    <row r="35" spans="1:6" ht="14.1" customHeight="1" x14ac:dyDescent="0.2">
      <c r="B35" s="17"/>
      <c r="C35" s="17"/>
      <c r="D35" s="17"/>
      <c r="E35" s="17"/>
    </row>
    <row r="36" spans="1:6" x14ac:dyDescent="0.2">
      <c r="A36" s="18" t="s">
        <v>206</v>
      </c>
      <c r="B36" s="17"/>
      <c r="C36" s="17"/>
      <c r="D36" s="17"/>
      <c r="E36" s="17"/>
    </row>
    <row r="37" spans="1:6" ht="12.6" customHeight="1" x14ac:dyDescent="0.2">
      <c r="A37" s="20" t="s">
        <v>172</v>
      </c>
      <c r="B37" s="17"/>
      <c r="C37" s="17"/>
      <c r="D37" s="17"/>
      <c r="E37" s="17"/>
    </row>
    <row r="38" spans="1:6" x14ac:dyDescent="0.2">
      <c r="A38" s="20" t="s">
        <v>33</v>
      </c>
      <c r="B38" s="19"/>
      <c r="C38" s="17"/>
      <c r="D38" s="17"/>
      <c r="E38" s="17"/>
      <c r="F38" s="17"/>
    </row>
    <row r="39" spans="1:6" x14ac:dyDescent="0.2">
      <c r="A39" s="20" t="s">
        <v>191</v>
      </c>
      <c r="C39" s="17"/>
      <c r="D39" s="17"/>
      <c r="E39" s="17"/>
      <c r="F39" s="17"/>
    </row>
    <row r="40" spans="1:6" ht="12.75" customHeight="1" x14ac:dyDescent="0.2">
      <c r="A40" s="20" t="s">
        <v>192</v>
      </c>
      <c r="B40" s="25"/>
      <c r="C40" s="22"/>
      <c r="D40" s="22"/>
      <c r="E40" s="22"/>
      <c r="F40" s="22"/>
    </row>
    <row r="41" spans="1:6" x14ac:dyDescent="0.2">
      <c r="B41" s="26"/>
      <c r="C41" s="17"/>
      <c r="D41" s="17"/>
      <c r="E41" s="17"/>
    </row>
    <row r="42" spans="1:6" hidden="1" x14ac:dyDescent="0.2">
      <c r="A42" s="17"/>
      <c r="B42" s="17"/>
      <c r="C42" s="17"/>
      <c r="D42" s="17"/>
    </row>
    <row r="43" spans="1:6" ht="12.75" hidden="1" customHeight="1" x14ac:dyDescent="0.2"/>
    <row r="44" spans="1:6" hidden="1" x14ac:dyDescent="0.2">
      <c r="A44" s="17"/>
      <c r="B44" s="17"/>
      <c r="C44" s="17"/>
      <c r="D44" s="17"/>
      <c r="E44" s="17"/>
    </row>
    <row r="45" spans="1:6" hidden="1" x14ac:dyDescent="0.2">
      <c r="A45" s="17"/>
      <c r="B45" s="17"/>
      <c r="C45" s="17"/>
      <c r="D45" s="17"/>
      <c r="E45" s="17"/>
    </row>
    <row r="46" spans="1:6" hidden="1" x14ac:dyDescent="0.2">
      <c r="A46" s="17"/>
      <c r="B46" s="17"/>
      <c r="C46" s="17"/>
      <c r="D46" s="17"/>
      <c r="E46" s="17"/>
    </row>
    <row r="47" spans="1:6" hidden="1" x14ac:dyDescent="0.2">
      <c r="A47" s="17"/>
      <c r="B47" s="17"/>
      <c r="C47" s="17"/>
      <c r="D47" s="17"/>
      <c r="E47" s="17"/>
    </row>
    <row r="48" spans="1:6" hidden="1" x14ac:dyDescent="0.2">
      <c r="A48" s="17"/>
      <c r="B48" s="17"/>
      <c r="C48" s="17"/>
      <c r="D48" s="17"/>
      <c r="E48" s="17"/>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sheetData>
  <sheetProtection sheet="1" objects="1" scenarios="1" formatCells="0" insertRows="0" deleteRows="0"/>
  <mergeCells count="10">
    <mergeCell ref="D34:E3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17" sqref="D1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20" t="s">
        <v>207</v>
      </c>
      <c r="B1" s="120"/>
      <c r="C1" s="120"/>
      <c r="D1" s="120"/>
      <c r="E1" s="120"/>
      <c r="F1" s="120"/>
    </row>
    <row r="2" spans="1:7" ht="21" customHeight="1" x14ac:dyDescent="0.2">
      <c r="A2" s="3" t="s">
        <v>65</v>
      </c>
      <c r="B2" s="118" t="str">
        <f>'Summary and sign-off'!B2:F2</f>
        <v>Aroturuki Tamariki</v>
      </c>
      <c r="C2" s="118"/>
      <c r="D2" s="118"/>
      <c r="E2" s="118"/>
      <c r="F2" s="118"/>
    </row>
    <row r="3" spans="1:7" ht="31.5" x14ac:dyDescent="0.2">
      <c r="A3" s="3" t="s">
        <v>66</v>
      </c>
      <c r="B3" s="118" t="str">
        <f>'Summary and sign-off'!B3:F3</f>
        <v>Arran Jones</v>
      </c>
      <c r="C3" s="118"/>
      <c r="D3" s="118"/>
      <c r="E3" s="118"/>
      <c r="F3" s="118"/>
    </row>
    <row r="4" spans="1:7" ht="21" customHeight="1" x14ac:dyDescent="0.2">
      <c r="A4" s="3" t="s">
        <v>67</v>
      </c>
      <c r="B4" s="118">
        <f>'Summary and sign-off'!B4:F4</f>
        <v>45108</v>
      </c>
      <c r="C4" s="118"/>
      <c r="D4" s="118"/>
      <c r="E4" s="118"/>
      <c r="F4" s="118"/>
    </row>
    <row r="5" spans="1:7" ht="21" customHeight="1" x14ac:dyDescent="0.2">
      <c r="A5" s="3" t="s">
        <v>68</v>
      </c>
      <c r="B5" s="118">
        <f>'Summary and sign-off'!B5:F5</f>
        <v>45473</v>
      </c>
      <c r="C5" s="118"/>
      <c r="D5" s="118"/>
      <c r="E5" s="118"/>
      <c r="F5" s="118"/>
    </row>
    <row r="6" spans="1:7" ht="21" customHeight="1" x14ac:dyDescent="0.2">
      <c r="A6" s="3" t="s">
        <v>208</v>
      </c>
      <c r="B6" s="113"/>
      <c r="C6" s="113"/>
      <c r="D6" s="113"/>
      <c r="E6" s="113"/>
      <c r="F6" s="113"/>
    </row>
    <row r="7" spans="1:7" ht="21" customHeight="1" x14ac:dyDescent="0.2">
      <c r="A7" s="3" t="s">
        <v>7</v>
      </c>
      <c r="B7" s="113" t="s">
        <v>37</v>
      </c>
      <c r="C7" s="113"/>
      <c r="D7" s="113"/>
      <c r="E7" s="113"/>
      <c r="F7" s="113"/>
    </row>
    <row r="8" spans="1:7" ht="36" customHeight="1" x14ac:dyDescent="0.2">
      <c r="A8" s="123" t="s">
        <v>209</v>
      </c>
      <c r="B8" s="123"/>
      <c r="C8" s="123"/>
      <c r="D8" s="123"/>
      <c r="E8" s="123"/>
      <c r="F8" s="123"/>
    </row>
    <row r="9" spans="1:7" ht="36" customHeight="1" x14ac:dyDescent="0.2">
      <c r="A9" s="131" t="s">
        <v>210</v>
      </c>
      <c r="B9" s="132"/>
      <c r="C9" s="132"/>
      <c r="D9" s="132"/>
      <c r="E9" s="132"/>
      <c r="F9" s="132"/>
    </row>
    <row r="10" spans="1:7" ht="39" customHeight="1" x14ac:dyDescent="0.2">
      <c r="A10" s="24" t="s">
        <v>73</v>
      </c>
      <c r="B10" s="95" t="s">
        <v>211</v>
      </c>
      <c r="C10" s="95" t="s">
        <v>212</v>
      </c>
      <c r="D10" s="95" t="s">
        <v>213</v>
      </c>
      <c r="E10" s="95" t="s">
        <v>214</v>
      </c>
      <c r="F10" s="95" t="s">
        <v>215</v>
      </c>
    </row>
    <row r="11" spans="1:7" s="2" customFormat="1" x14ac:dyDescent="0.2">
      <c r="A11" s="100" t="s">
        <v>216</v>
      </c>
      <c r="B11" s="105"/>
      <c r="C11" s="108"/>
      <c r="D11" s="105"/>
      <c r="E11" s="109"/>
      <c r="F11" s="106"/>
    </row>
    <row r="12" spans="1:7" s="2" customFormat="1" x14ac:dyDescent="0.2">
      <c r="A12" s="100"/>
      <c r="B12" s="107"/>
      <c r="C12" s="108"/>
      <c r="D12" s="107"/>
      <c r="E12" s="109"/>
      <c r="F12" s="110"/>
    </row>
    <row r="13" spans="1:7" s="2" customFormat="1" x14ac:dyDescent="0.2">
      <c r="A13" s="100"/>
      <c r="B13" s="107"/>
      <c r="C13" s="108"/>
      <c r="D13" s="107"/>
      <c r="E13" s="109"/>
      <c r="F13" s="110"/>
    </row>
    <row r="14" spans="1:7" s="2" customFormat="1" hidden="1" x14ac:dyDescent="0.2">
      <c r="A14" s="78"/>
      <c r="B14" s="83"/>
      <c r="C14" s="85"/>
      <c r="D14" s="83"/>
      <c r="E14" s="86"/>
      <c r="F14" s="84"/>
    </row>
    <row r="15" spans="1:7" ht="34.5" customHeight="1" x14ac:dyDescent="0.2">
      <c r="A15" s="96" t="s">
        <v>217</v>
      </c>
      <c r="B15" s="97" t="s">
        <v>218</v>
      </c>
      <c r="C15" s="98">
        <f>C16+C17</f>
        <v>0</v>
      </c>
      <c r="D15" s="99" t="str">
        <f>IF(SUBTOTAL(3,C11:C14)=SUBTOTAL(103,C11:C14),'Summary and sign-off'!$A$48,'Summary and sign-off'!$A$49)</f>
        <v>Check - there are no hidden rows with data</v>
      </c>
      <c r="E15" s="119" t="str">
        <f>IF('Summary and sign-off'!F60='Summary and sign-off'!F54,'Summary and sign-off'!A52,'Summary and sign-off'!A50)</f>
        <v>Check - each entry provides sufficient information</v>
      </c>
      <c r="F15" s="119"/>
      <c r="G15" s="2"/>
    </row>
    <row r="16" spans="1:7" ht="25.5" customHeight="1" x14ac:dyDescent="0.25">
      <c r="A16" s="40"/>
      <c r="B16" s="41" t="s">
        <v>51</v>
      </c>
      <c r="C16" s="42">
        <f>COUNTIF(C11:C14,'Summary and sign-off'!A45)</f>
        <v>0</v>
      </c>
      <c r="D16" s="14"/>
      <c r="E16" s="15"/>
      <c r="F16" s="16"/>
    </row>
    <row r="17" spans="1:6" ht="25.5" customHeight="1" x14ac:dyDescent="0.25">
      <c r="A17" s="40"/>
      <c r="B17" s="41" t="s">
        <v>52</v>
      </c>
      <c r="C17" s="42">
        <f>COUNTIF(C11:C14,'Summary and sign-off'!A46)</f>
        <v>0</v>
      </c>
      <c r="D17" s="14"/>
      <c r="E17" s="15"/>
      <c r="F17" s="16"/>
    </row>
    <row r="18" spans="1:6" x14ac:dyDescent="0.2">
      <c r="A18" s="17"/>
      <c r="B18" s="18"/>
      <c r="C18" s="17"/>
      <c r="D18" s="19"/>
      <c r="E18" s="19"/>
      <c r="F18" s="17"/>
    </row>
    <row r="19" spans="1:6" x14ac:dyDescent="0.2">
      <c r="A19" s="18" t="s">
        <v>206</v>
      </c>
      <c r="B19" s="18"/>
      <c r="C19" s="18"/>
      <c r="D19" s="18"/>
      <c r="E19" s="18"/>
      <c r="F19" s="18"/>
    </row>
    <row r="20" spans="1:6" ht="12.6" customHeight="1" x14ac:dyDescent="0.2">
      <c r="A20" s="20" t="s">
        <v>172</v>
      </c>
      <c r="B20" s="17"/>
      <c r="C20" s="17"/>
      <c r="D20" s="17"/>
      <c r="E20" s="17"/>
    </row>
    <row r="21" spans="1:6" x14ac:dyDescent="0.2">
      <c r="A21" s="20" t="s">
        <v>33</v>
      </c>
      <c r="B21" s="19"/>
      <c r="C21" s="17"/>
      <c r="D21" s="17"/>
      <c r="E21" s="17"/>
      <c r="F21" s="17"/>
    </row>
    <row r="22" spans="1:6" x14ac:dyDescent="0.2">
      <c r="A22" s="20" t="s">
        <v>219</v>
      </c>
      <c r="B22" s="21"/>
      <c r="C22" s="21"/>
      <c r="D22" s="21"/>
      <c r="E22" s="21"/>
      <c r="F22" s="21"/>
    </row>
    <row r="23" spans="1:6" ht="12.75" customHeight="1" x14ac:dyDescent="0.2">
      <c r="A23" s="20" t="s">
        <v>220</v>
      </c>
      <c r="B23" s="17"/>
      <c r="C23" s="17"/>
      <c r="D23" s="17"/>
      <c r="E23" s="17"/>
      <c r="F23" s="17"/>
    </row>
    <row r="24" spans="1:6" ht="12.95" customHeight="1" x14ac:dyDescent="0.2">
      <c r="A24" s="20" t="s">
        <v>221</v>
      </c>
      <c r="B24" s="17"/>
      <c r="C24" s="17"/>
      <c r="D24" s="17"/>
      <c r="E24" s="17"/>
      <c r="F24" s="17"/>
    </row>
    <row r="25" spans="1:6" x14ac:dyDescent="0.2">
      <c r="A25" s="20" t="s">
        <v>222</v>
      </c>
      <c r="C25" s="17"/>
      <c r="D25" s="17"/>
      <c r="E25" s="17"/>
      <c r="F25" s="17"/>
    </row>
    <row r="26" spans="1:6" ht="12.75" customHeight="1" x14ac:dyDescent="0.2">
      <c r="A26" s="20" t="s">
        <v>192</v>
      </c>
      <c r="B26" s="20"/>
      <c r="C26" s="22"/>
      <c r="D26" s="22"/>
      <c r="E26" s="22"/>
      <c r="F26" s="22"/>
    </row>
    <row r="27" spans="1:6" ht="12.75" customHeight="1" x14ac:dyDescent="0.2">
      <c r="A27" s="20"/>
      <c r="B27" s="20"/>
      <c r="C27" s="22"/>
      <c r="D27" s="22"/>
      <c r="E27" s="22"/>
      <c r="F27" s="22"/>
    </row>
    <row r="28" spans="1:6" ht="12.75" hidden="1" customHeight="1" x14ac:dyDescent="0.2">
      <c r="A28" s="20"/>
      <c r="B28" s="20"/>
      <c r="C28" s="22"/>
      <c r="D28" s="22"/>
      <c r="E28" s="22"/>
      <c r="F28" s="22"/>
    </row>
    <row r="29" spans="1:6" x14ac:dyDescent="0.2"/>
    <row r="30" spans="1:6" x14ac:dyDescent="0.2"/>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x14ac:dyDescent="0.2"/>
    <row r="37" spans="1:6" x14ac:dyDescent="0.2"/>
    <row r="38" spans="1:6" x14ac:dyDescent="0.2"/>
    <row r="39" spans="1:6" x14ac:dyDescent="0.2"/>
    <row r="40" spans="1:6" x14ac:dyDescent="0.2"/>
    <row r="41" spans="1:6" x14ac:dyDescent="0.2"/>
    <row r="44" spans="1:6" x14ac:dyDescent="0.2"/>
    <row r="45" spans="1:6" x14ac:dyDescent="0.2"/>
  </sheetData>
  <sheetProtection sheet="1" objects="1" scenarios="1" formatCells="0" insertRows="0" deleteRows="0"/>
  <dataConsolidate/>
  <mergeCells count="10">
    <mergeCell ref="E15:F1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C11:C14</xm:sqref>
        </x14:dataValidation>
        <x14:dataValidation type="list" errorStyle="information" operator="greaterThan" allowBlank="1" showInputMessage="1" prompt="Provide specific $ value if possible" xr:uid="{00000000-0002-0000-0500-000003000000}">
          <x14:formula1>
            <xm:f>'Summary and sign-off'!$A$39:$A$44</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01EADF7066F7194E8C50DB799267D891" ma:contentTypeVersion="54" ma:contentTypeDescription="Create a new document." ma:contentTypeScope="" ma:versionID="a980458c28c94131059c6e33d0d0895a">
  <xsd:schema xmlns:xsd="http://www.w3.org/2001/XMLSchema" xmlns:xs="http://www.w3.org/2001/XMLSchema" xmlns:p="http://schemas.microsoft.com/office/2006/metadata/properties" xmlns:ns2="bf1c1f1b-158b-40f0-a202-a03f53c2542e" xmlns:ns3="4f9c820c-e7e2-444d-97ee-45f2b3485c1d" xmlns:ns4="15ffb055-6eb4-45a1-bc20-bf2ac0d420da" xmlns:ns5="725c79e5-42ce-4aa0-ac78-b6418001f0d2" xmlns:ns6="c91a514c-9034-4fa3-897a-8352025b26ed" xmlns:ns7="d0b61010-d6f3-4072-b934-7bbb13e97771" xmlns:ns8="62df5d1b-2102-4877-bd06-9e61d1cce071" targetNamespace="http://schemas.microsoft.com/office/2006/metadata/properties" ma:root="true" ma:fieldsID="4e4b9239ba5f0b34a571e47f6eb0bec5" ns2:_="" ns3:_="" ns4:_="" ns5:_="" ns6:_="" ns7:_="" ns8:_="">
    <xsd:import namespace="bf1c1f1b-158b-40f0-a202-a03f53c2542e"/>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62df5d1b-2102-4877-bd06-9e61d1cce071"/>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MediaServiceMetadata" minOccurs="0"/>
                <xsd:element ref="ns8:MediaServiceFastMetadata" minOccurs="0"/>
                <xsd:element ref="ns8:MediaServiceObjectDetectorVersions" minOccurs="0"/>
                <xsd:element ref="ns8: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c1f1b-158b-40f0-a202-a03f53c2542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DVICE, Ministerial"/>
          <xsd:enumeration value="APPLICATION, certificate, consent related"/>
          <xsd:enumeration value="CONTRACT, Variation, Agreement"/>
          <xsd:enumeration value="CORRESPONDENCE"/>
          <xsd:enumeration value="DRAWING, Floorplan, Map"/>
          <xsd:enumeration value="EMPLOYMENT related"/>
          <xsd:enumeration value="FINANCIAL related"/>
          <xsd:enumeration value="KNOWLEDGE article"/>
          <xsd:enumeration value="MEETING related"/>
          <xsd:enumeration value="MODEL, Dataset, Working"/>
          <xsd:enumeration value="PHOTO, Image or Multi-media"/>
          <xsd:enumeration value="PRESENTATION"/>
          <xsd:enumeration value="PUBLICATION material"/>
          <xsd:enumeration value="REPORT, or planning related"/>
          <xsd:enumeration value="RULES, Policy, Bylaw, procedure"/>
          <xsd:enumeration value="SPECIFICATION or standard"/>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Financial Reporting" ma:hidden="true" ma:internalName="Subactivity" ma:readOnly="false">
      <xsd:simpleType>
        <xsd:restriction base="dms:Text">
          <xsd:maxLength value="255"/>
        </xsd:restriction>
      </xsd:simpleType>
    </xsd:element>
    <xsd:element name="Case" ma:index="16" nillable="true" ma:displayName="Case" ma:format="Dropdown" ma:hidden="true" ma:internalName="Case">
      <xsd:simpleType>
        <xsd:union memberTypes="dms:Text">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enumeration value="13 YEAR END"/>
            </xsd:restriction>
          </xsd:simpleType>
        </xsd:un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default="NA" ma:hidden="true" ma:internalName="BusinessValue" ma:readOnly="false">
      <xsd:simpleType>
        <xsd:restriction base="dms:Text">
          <xsd:maxLength value="255"/>
        </xsd:restriction>
      </xsd:simpleType>
    </xsd:element>
    <xsd:element name="FunctionGroup" ma:index="21" nillable="true" ma:displayName="Function Group" ma:default="NA" ma:hidden="true" ma:internalName="FunctionGroup" ma:readOnly="false">
      <xsd:simpleType>
        <xsd:restriction base="dms:Text">
          <xsd:maxLength value="255"/>
        </xsd:restriction>
      </xsd:simpleType>
    </xsd:element>
    <xsd:element name="Function" ma:index="22" nillable="true" ma:displayName="Function" ma:default="Corporate Services"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Finance"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Staff in Confidence"/>
          <xsd:enumeration value="Privacy"/>
          <xsd:enumeration value="Commercial In-Confidence"/>
          <xsd:enumeration value="Restricted/Sensitive"/>
          <xsd:enumeration value="Embargo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Financial Reporting" ma:hidden="true" ma:internalName="Team" ma:readOnly="false">
      <xsd:simpleType>
        <xsd:restriction base="dms:Text">
          <xsd:maxLength value="255"/>
        </xsd:restriction>
      </xsd:simpleType>
    </xsd:element>
    <xsd:element name="Level2" ma:index="40" nillable="true" ma:displayName="Level2" ma:default="NA" ma:hidden="true" ma:internalName="Level2" ma:readOnly="false">
      <xsd:simpleType>
        <xsd:restriction base="dms:Text">
          <xsd:maxLength value="255"/>
        </xsd:restriction>
      </xsd:simpleType>
    </xsd:element>
    <xsd:element name="Level3" ma:index="41" nillable="true" ma:displayName="Level3" ma:default="NA"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3" nillable="true" ma:displayName="Set Label" ma:default="D07M" ma:hidden="true" ma:indexed="true" ma:internalName="SetLabel">
      <xsd:simpleType>
        <xsd:restriction base="dms:Text">
          <xsd:maxLength value="255"/>
        </xsd:restriction>
      </xsd:simpleType>
    </xsd:element>
    <xsd:element name="OverrideLabel" ma:index="44"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df5d1b-2102-4877-bd06-9e61d1cce071" elementFormDefault="qualified">
    <xsd:import namespace="http://schemas.microsoft.com/office/2006/documentManagement/types"/>
    <xsd:import namespace="http://schemas.microsoft.com/office/infopath/2007/PartnerControls"/>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bf1c1f1b-158b-40f0-a202-a03f53c2542e">ATICM-480378001-180</_dlc_DocId>
    <_dlc_DocIdUrl xmlns="bf1c1f1b-158b-40f0-a202-a03f53c2542e">
      <Url>https://aroturuki.sharepoint.com/sites/ECM-FinReport/_layouts/15/DocIdRedir.aspx?ID=ATICM-480378001-180</Url>
      <Description>ATICM-480378001-180</Description>
    </_dlc_DocIdUrl>
    <Subactivity xmlns="4f9c820c-e7e2-444d-97ee-45f2b3485c1d">Financial Reporting</Subactivity>
    <BusinessValue xmlns="4f9c820c-e7e2-444d-97ee-45f2b3485c1d">NA</BusinessVal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ctivity xmlns="4f9c820c-e7e2-444d-97ee-45f2b3485c1d">Finance</Activity>
    <AggregationStatus xmlns="4f9c820c-e7e2-444d-97ee-45f2b3485c1d">Normal</AggregationStatus>
    <OverrideLabel xmlns="d0b61010-d6f3-4072-b934-7bbb13e97771" xsi:nil="true"/>
    <CategoryValue xmlns="4f9c820c-e7e2-444d-97ee-45f2b3485c1d">NA</CategoryValue>
    <PRADate2 xmlns="4f9c820c-e7e2-444d-97ee-45f2b3485c1d" xsi:nil="true"/>
    <Case xmlns="4f9c820c-e7e2-444d-97ee-45f2b3485c1d" xsi:nil="true"/>
    <PRAText1 xmlns="4f9c820c-e7e2-444d-97ee-45f2b3485c1d" xsi:nil="true"/>
    <PRAText4 xmlns="4f9c820c-e7e2-444d-97ee-45f2b3485c1d" xsi:nil="true"/>
    <Level3 xmlns="c91a514c-9034-4fa3-897a-8352025b26ed">NA</Level3>
    <Team xmlns="c91a514c-9034-4fa3-897a-8352025b26ed">Financial Reporting</Team>
    <Project xmlns="4f9c820c-e7e2-444d-97ee-45f2b3485c1d">NA</Project>
    <FunctionGroup xmlns="4f9c820c-e7e2-444d-97ee-45f2b3485c1d">NA</FunctionGroup>
    <Function xmlns="4f9c820c-e7e2-444d-97ee-45f2b3485c1d">Corporate Services</Function>
    <SetLabel xmlns="d0b61010-d6f3-4072-b934-7bbb13e97771">D07M</SetLabel>
    <RelatedPeople xmlns="4f9c820c-e7e2-444d-97ee-45f2b3485c1d">
      <UserInfo>
        <DisplayName/>
        <AccountId xsi:nil="true"/>
        <AccountType/>
      </UserInfo>
    </RelatedPeople>
    <AggregationNarrative xmlns="725c79e5-42ce-4aa0-ac78-b6418001f0d2" xsi:nil="true"/>
    <Channel xmlns="c91a514c-9034-4fa3-897a-8352025b26ed">CE Disclosures</Channel>
    <PRAType xmlns="4f9c820c-e7e2-444d-97ee-45f2b3485c1d">Doc</PRAType>
    <PRADate1 xmlns="4f9c820c-e7e2-444d-97ee-45f2b3485c1d" xsi:nil="true"/>
    <DocumentType xmlns="4f9c820c-e7e2-444d-97ee-45f2b3485c1d" xsi:nil="true"/>
    <PRAText3 xmlns="4f9c820c-e7e2-444d-97ee-45f2b3485c1d" xsi:nil="true"/>
    <Year xmlns="c91a514c-9034-4fa3-897a-8352025b26ed">NA</Year>
    <Narrative xmlns="4f9c820c-e7e2-444d-97ee-45f2b3485c1d" xsi:nil="true"/>
    <CategoryName xmlns="4f9c820c-e7e2-444d-97ee-45f2b3485c1d">NA</CategoryName>
    <PRADateTrigger xmlns="4f9c820c-e7e2-444d-97ee-45f2b3485c1d" xsi:nil="true"/>
    <PRAText2 xmlns="4f9c820c-e7e2-444d-97ee-45f2b3485c1d" xsi:nil="true"/>
  </documentManagement>
</p:properties>
</file>

<file path=customXml/itemProps1.xml><?xml version="1.0" encoding="utf-8"?>
<ds:datastoreItem xmlns:ds="http://schemas.openxmlformats.org/officeDocument/2006/customXml" ds:itemID="{DE117E00-22EA-4A79-8DC3-4322C60F3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c1f1b-158b-40f0-a202-a03f53c2542e"/>
    <ds:schemaRef ds:uri="4f9c820c-e7e2-444d-97ee-45f2b3485c1d"/>
    <ds:schemaRef ds:uri="15ffb055-6eb4-45a1-bc20-bf2ac0d420da"/>
    <ds:schemaRef ds:uri="725c79e5-42ce-4aa0-ac78-b6418001f0d2"/>
    <ds:schemaRef ds:uri="c91a514c-9034-4fa3-897a-8352025b26ed"/>
    <ds:schemaRef ds:uri="d0b61010-d6f3-4072-b934-7bbb13e97771"/>
    <ds:schemaRef ds:uri="62df5d1b-2102-4877-bd06-9e61d1cce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purl.org/dc/terms/"/>
    <ds:schemaRef ds:uri="http://schemas.microsoft.com/office/infopath/2007/PartnerControls"/>
    <ds:schemaRef ds:uri="http://schemas.openxmlformats.org/package/2006/metadata/core-properties"/>
    <ds:schemaRef ds:uri="62df5d1b-2102-4877-bd06-9e61d1cce071"/>
    <ds:schemaRef ds:uri="http://www.w3.org/XML/1998/namespace"/>
    <ds:schemaRef ds:uri="http://purl.org/dc/dcmitype/"/>
    <ds:schemaRef ds:uri="d0b61010-d6f3-4072-b934-7bbb13e97771"/>
    <ds:schemaRef ds:uri="c91a514c-9034-4fa3-897a-8352025b26ed"/>
    <ds:schemaRef ds:uri="http://schemas.microsoft.com/office/2006/documentManagement/types"/>
    <ds:schemaRef ds:uri="4f9c820c-e7e2-444d-97ee-45f2b3485c1d"/>
    <ds:schemaRef ds:uri="725c79e5-42ce-4aa0-ac78-b6418001f0d2"/>
    <ds:schemaRef ds:uri="http://purl.org/dc/elements/1.1/"/>
    <ds:schemaRef ds:uri="15ffb055-6eb4-45a1-bc20-bf2ac0d420da"/>
    <ds:schemaRef ds:uri="bf1c1f1b-158b-40f0-a202-a03f53c2542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Rose Wilton</cp:lastModifiedBy>
  <cp:revision/>
  <dcterms:created xsi:type="dcterms:W3CDTF">2010-10-17T20:59:02Z</dcterms:created>
  <dcterms:modified xsi:type="dcterms:W3CDTF">2024-08-25T22:30:37Z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0x01010001EADF7066F7194E8C50DB799267D891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ca1eb0ed-535e-497c-8815-1d6d45195973</vt:lpwstr>
  </property>
  <property fmtid="{D5CDD505-2E9C-101B-9397-08002B2CF9AE}" pid="10" name="SharedWithUsers">
    <vt:lpwstr>87;#Ken Smart;#157;#Nehalkumar patel</vt:lpwstr>
  </property>
  <property fmtid="{D5CDD505-2E9C-101B-9397-08002B2CF9AE}" pid="11" name="MSIP_Label_defa4170-0d19-0005-0004-bc88714345d2_Enabled">
    <vt:lpwstr>true</vt:lpwstr>
  </property>
  <property fmtid="{D5CDD505-2E9C-101B-9397-08002B2CF9AE}" pid="12" name="MSIP_Label_defa4170-0d19-0005-0004-bc88714345d2_SetDate">
    <vt:lpwstr>2023-07-25T01:16:39Z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08d6651a-13b6-4c3d-bbb5-d3673dd5ab7b</vt:lpwstr>
  </property>
  <property fmtid="{D5CDD505-2E9C-101B-9397-08002B2CF9AE}" pid="16" name="MSIP_Label_defa4170-0d19-0005-0004-bc88714345d2_ActionId">
    <vt:lpwstr>72138b68-57c5-40cd-bd99-1c62a9af86d6</vt:lpwstr>
  </property>
  <property fmtid="{D5CDD505-2E9C-101B-9397-08002B2CF9AE}" pid="17" name="MSIP_Label_defa4170-0d19-0005-0004-bc88714345d2_ContentBits">
    <vt:lpwstr>0</vt:lpwstr>
  </property>
</Properties>
</file>