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fileSharing readOnlyRecommended="1"/>
  <workbookPr codeName="ThisWorkbook" defaultThemeVersion="124226"/>
  <mc:AlternateContent xmlns:mc="http://schemas.openxmlformats.org/markup-compatibility/2006">
    <mc:Choice Requires="x15">
      <x15ac:absPath xmlns:x15ac="http://schemas.microsoft.com/office/spreadsheetml/2010/11/ac" url="https://aroturuki-my.sharepoint.com/personal/rachel_dahlberg_aroturuki_govt_nz/Documents/Documents/"/>
    </mc:Choice>
  </mc:AlternateContent>
  <xr:revisionPtr revIDLastSave="0" documentId="8_{90BD6D01-E59A-44D8-A284-18DF830928B2}" xr6:coauthVersionLast="47" xr6:coauthVersionMax="47" xr10:uidLastSave="{00000000-0000-0000-0000-000000000000}"/>
  <workbookProtection workbookAlgorithmName="SHA-512" workbookHashValue="HKD+GuUZOPaMO1cG6TmOMEcsk6wrmFIzlcoim12gWipgXDLPr2aOcaPlh9zm9UpnwJ8bLJnsfEAZNYH7QYASGA==" workbookSaltValue="cecf7N1hw1iiou5qIvXKOA==" workbookSpinCount="100000" lockStructure="1"/>
  <bookViews>
    <workbookView xWindow="-120" yWindow="-120" windowWidth="29040" windowHeight="15840" firstSheet="1" activeTab="4" xr2:uid="{00000000-000D-0000-FFFF-FFFF00000000}"/>
  </bookViews>
  <sheets>
    <sheet name="Guidance for agencies" sheetId="5" state="hidden"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expenses'!$A$1:$E$32</definedName>
    <definedName name="_xlnm.Print_Area" localSheetId="5">'Gifts and benefits'!$A$1:$F$26</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Travel!$A$1:$E$64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D15" i="4"/>
  <c r="C26" i="3"/>
  <c r="C15" i="2"/>
  <c r="C47" i="1"/>
  <c r="C53" i="1"/>
  <c r="C22" i="1"/>
  <c r="B6" i="13" l="1"/>
  <c r="E60" i="13"/>
  <c r="C60" i="13"/>
  <c r="C17" i="4"/>
  <c r="C16" i="4"/>
  <c r="B60" i="13" l="1"/>
  <c r="B59" i="13"/>
  <c r="D59" i="13"/>
  <c r="B58" i="13"/>
  <c r="D58" i="13"/>
  <c r="D57" i="13"/>
  <c r="B57" i="13"/>
  <c r="D56" i="13"/>
  <c r="B56" i="13"/>
  <c r="D55" i="13"/>
  <c r="B55" i="13"/>
  <c r="B2" i="4"/>
  <c r="B2" i="3"/>
  <c r="B3" i="3"/>
  <c r="B2" i="2"/>
  <c r="B3" i="2"/>
  <c r="F58" i="13" l="1"/>
  <c r="D15" i="2" s="1"/>
  <c r="F60" i="13"/>
  <c r="E15" i="4" s="1"/>
  <c r="F59" i="13"/>
  <c r="D26" i="3" s="1"/>
  <c r="F57" i="13"/>
  <c r="D53" i="1" s="1"/>
  <c r="F56" i="13"/>
  <c r="D47" i="1" s="1"/>
  <c r="F55" i="13"/>
  <c r="D22" i="1" s="1"/>
  <c r="C13" i="13"/>
  <c r="C12" i="13"/>
  <c r="C11" i="13"/>
  <c r="C16" i="13" l="1"/>
  <c r="C17" i="13"/>
  <c r="B5" i="4" l="1"/>
  <c r="B5" i="3"/>
  <c r="B4" i="3"/>
  <c r="B5" i="2"/>
  <c r="B4" i="2"/>
  <c r="C15" i="13" l="1"/>
  <c r="F12" i="13" l="1"/>
  <c r="C15" i="4"/>
  <c r="F11" i="13" s="1"/>
  <c r="F13" i="13" l="1"/>
  <c r="B53" i="1"/>
  <c r="B17" i="13" s="1"/>
  <c r="B47" i="1"/>
  <c r="B16" i="13" s="1"/>
  <c r="B22" i="1"/>
  <c r="B15" i="13" s="1"/>
  <c r="B26" i="3" l="1"/>
  <c r="B13" i="13" s="1"/>
  <c r="B15" i="2"/>
  <c r="B12" i="13" s="1"/>
  <c r="B11" i="13" l="1"/>
  <c r="B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<sst xmlns="http://schemas.openxmlformats.org/spreadsheetml/2006/main" count="310" uniqueCount="213">
  <si>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</si>
  <si>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</si>
  <si>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</si>
  <si>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</si>
  <si>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</si>
  <si>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</si>
  <si>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</si>
  <si>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</si>
  <si>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</si>
  <si>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</si>
  <si>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</si>
  <si>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</si>
  <si>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</si>
  <si>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</si>
  <si>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</si>
  <si>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</si>
  <si>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</si>
  <si>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</si>
  <si>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</si>
  <si>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</si>
  <si>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</si>
  <si>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</si>
  <si>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</si>
  <si>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</si>
  <si>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</si>
  <si>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</si>
  <si>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</si>
  <si>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</si>
  <si>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</si>
  <si>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</si>
  <si>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</si>
  <si>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</si>
  <si>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</si>
  <si>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</si>
  <si>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</si>
  <si>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</si>
  <si>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</si>
  <si>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</si>
  <si>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</si>
  <si>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</si>
  <si>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</si>
  <si>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</si>
  <si>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</si>
  <si>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</si>
  <si>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</si>
  <si>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</si>
  <si>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</si>
  <si>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</si>
  <si>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</si>
  <si>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</si>
  <si>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</si>
  <si>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</si>
  <si>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</si>
  <si>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</si>
  <si>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</si>
  <si>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</si>
  <si>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</si>
  <si>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</si>
  <si>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</si>
  <si>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</si>
  <si>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</si>
  <si>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</si>
  <si>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</si>
  <si>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</si>
  <si>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</si>
  <si>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</si>
  <si>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</si>
  <si>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</si>
  <si>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</si>
  <si>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</si>
  <si>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</si>
  <si>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</si>
  <si>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</si>
  <si>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</si>
  <si>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</si>
  <si>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</si>
  <si>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</si>
  <si>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</si>
  <si>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</si>
  <si>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</si>
  <si>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</si>
  <si>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</si>
  <si>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</si>
  <si>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</si>
  <si>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</si>
  <si>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</si>
  <si>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</si>
  <si>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</si>
  <si>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</si>
  <si>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</si>
  <si>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</si>
  <si>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</si>
  <si>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</si>
  <si>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</si>
  <si>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</si>
  <si>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</si>
  <si>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</si>
  <si>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</si>
  <si>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</si>
  <si>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</si>
  <si>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</si>
  <si>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</si>
  <si>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</si>
  <si>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</si>
  <si>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</si>
  <si>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</si>
  <si>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</si>
  <si>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</si>
  <si>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</si>
  <si>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</si>
  <si>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</si>
  <si>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</si>
  <si>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</si>
  <si>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</si>
  <si>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</si>
  <si>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</si>
  <si>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</si>
  <si>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</si>
  <si>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</si>
  <si>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</si>
  <si>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</si>
  <si>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</si>
  <si>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</si>
  <si>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</si>
  <si>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</si>
  <si>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</si>
  <si>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</si>
  <si>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</si>
  <si>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</si>
  <si>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</si>
  <si>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</si>
  <si>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</si>
  <si>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</si>
  <si>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</si>
  <si>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</si>
  <si>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</si>
  <si>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</si>
  <si>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</si>
  <si>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</si>
  <si>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</si>
  <si>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</si>
  <si>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</si>
  <si>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</si>
  <si>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</si>
  <si>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</si>
  <si>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</si>
  <si>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</si>
  <si>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</si>
  <si>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</si>
  <si>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</si>
  <si>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</si>
  <si>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</si>
  <si>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</si>
  <si>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</si>
  <si>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</si>
  <si>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</si>
  <si>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</si>
  <si>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</si>
  <si>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</si>
  <si>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</si>
  <si>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</si>
  <si>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</si>
  <si>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</si>
  <si>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</si>
  <si>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</si>
  <si>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</si>
  <si>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</si>
  <si>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</si>
  <si>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</si>
  <si>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</si>
  <si>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Aroturuki Tamariki</t>
  </si>
  <si>
    <t>Arran Jones</t>
  </si>
  <si>
    <t>NO INTERNATIONAL TRAVEL TO DISCLOSE DURING THIS PERIOD</t>
  </si>
  <si>
    <t xml:space="preserve">Airfares </t>
  </si>
  <si>
    <t>Accomodation</t>
  </si>
  <si>
    <t>Auckland</t>
  </si>
  <si>
    <t xml:space="preserve">Meals </t>
  </si>
  <si>
    <t>Taxi to Airport</t>
  </si>
  <si>
    <t>Wellington</t>
  </si>
  <si>
    <t xml:space="preserve">Visiting Auckland office for two days post transition and external connector mtgs </t>
  </si>
  <si>
    <t>13-14 June 2023</t>
  </si>
  <si>
    <t>23-24 May 2023</t>
  </si>
  <si>
    <t>23-24 May 2024</t>
  </si>
  <si>
    <t>23-24 May 2025</t>
  </si>
  <si>
    <t>23-24 May 2026</t>
  </si>
  <si>
    <t xml:space="preserve">Visiting Christcurch office for two days post transition and external mtgs </t>
  </si>
  <si>
    <t>Christchurch</t>
  </si>
  <si>
    <t>Airfares</t>
  </si>
  <si>
    <t>26-27 June 2023</t>
  </si>
  <si>
    <t>Picton</t>
  </si>
  <si>
    <t xml:space="preserve">Accomodation </t>
  </si>
  <si>
    <t xml:space="preserve">Phone and data costs </t>
  </si>
  <si>
    <t>Mobile phone bill June 2023</t>
  </si>
  <si>
    <t>NO GIFTS OR BENEFITS TO DISCLOSE DURING THIS PERIOD</t>
  </si>
  <si>
    <t>Noho Marae, Waikawa Marae, Picton (Whole Organisation)</t>
  </si>
  <si>
    <t xml:space="preserve">Koha </t>
  </si>
  <si>
    <t xml:space="preserve">Shuttle from Airport </t>
  </si>
  <si>
    <t>NO HOSPITALITY TO DISCLOSE DURING THIS PERIOD</t>
  </si>
  <si>
    <t>Chief Executive Expenses, Gifts and Benefits Disclosure - summary &amp; sign-off*</t>
  </si>
  <si>
    <t>NO LOCAL TRAVEL TO DISCLOSE DURING THIS PERIOD</t>
  </si>
  <si>
    <t>Chief Executive Expense Disclosure</t>
  </si>
  <si>
    <t>Waikawa, Picton</t>
  </si>
  <si>
    <t>Koha given as custom at Powhiri (Noho Marae), Waikawa Marae, Picton</t>
  </si>
  <si>
    <t>Koha given to our speaker as custom, Mihi Whakatau, ERO Welcome to Aroturuki Tamariki, Wellington</t>
  </si>
  <si>
    <t>Mobile phone bill May 2023</t>
  </si>
  <si>
    <t xml:space="preserve">Penelope Leith, Chief Financial Officer </t>
  </si>
  <si>
    <t>Wellington, Auckland</t>
  </si>
  <si>
    <t>Return taxi to Airport</t>
  </si>
  <si>
    <t>Taxi from Airport (estimate based on booking)</t>
  </si>
  <si>
    <t>Taxi to Airport  (estimate based on booking)</t>
  </si>
  <si>
    <t>Taxi from Airport  (estimate based on booking)</t>
  </si>
  <si>
    <t>Airfares Picton to Wellington</t>
  </si>
  <si>
    <t>Airfares Wellington to Picton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</si>
</sst>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CC"/>
      <color rgb="FFCCFF66"/>
      <color rgb="FFFF9900"/>
      <color rgb="FF99FF99"/>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62"/>
  <sheetViews>
    <sheetView topLeftCell="A29" zoomScaleNormal="100" workbookViewId="0">
      <selection activeCell="A52" sqref="A52"/>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K67"/>
  <sheetViews>
    <sheetView zoomScaleNormal="100" workbookViewId="0">
      <selection activeCell="B7" sqref="B7:F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5" t="s">
        <v>198</v>
      </c>
      <c r="B1" s="135"/>
      <c r="C1" s="135"/>
      <c r="D1" s="135"/>
      <c r="E1" s="135"/>
      <c r="F1" s="135"/>
      <c r="G1" s="17"/>
      <c r="H1" s="17"/>
      <c r="I1" s="17"/>
      <c r="J1" s="17"/>
      <c r="K1" s="17"/>
    </row>
    <row r="2" spans="1:11" ht="21" customHeight="1" x14ac:dyDescent="0.2">
      <c r="A2" s="3" t="s">
        <v>51</v>
      </c>
      <c r="B2" s="136" t="s">
        <v>170</v>
      </c>
      <c r="C2" s="136"/>
      <c r="D2" s="136"/>
      <c r="E2" s="136"/>
      <c r="F2" s="136"/>
      <c r="G2" s="17"/>
      <c r="H2" s="17"/>
      <c r="I2" s="17"/>
      <c r="J2" s="17"/>
      <c r="K2" s="17"/>
    </row>
    <row r="3" spans="1:11" ht="15.75" x14ac:dyDescent="0.2">
      <c r="A3" s="3" t="s">
        <v>52</v>
      </c>
      <c r="B3" s="136" t="s">
        <v>171</v>
      </c>
      <c r="C3" s="136"/>
      <c r="D3" s="136"/>
      <c r="E3" s="136"/>
      <c r="F3" s="136"/>
      <c r="G3" s="17"/>
      <c r="H3" s="17"/>
      <c r="I3" s="17"/>
      <c r="J3" s="17"/>
      <c r="K3" s="17"/>
    </row>
    <row r="4" spans="1:11" ht="21" customHeight="1" x14ac:dyDescent="0.2">
      <c r="A4" s="3" t="s">
        <v>53</v>
      </c>
      <c r="B4" s="137">
        <v>45047</v>
      </c>
      <c r="C4" s="137"/>
      <c r="D4" s="137"/>
      <c r="E4" s="137"/>
      <c r="F4" s="137"/>
      <c r="G4" s="17"/>
      <c r="H4" s="17"/>
      <c r="I4" s="17"/>
      <c r="J4" s="17"/>
      <c r="K4" s="17"/>
    </row>
    <row r="5" spans="1:11" ht="21" customHeight="1" x14ac:dyDescent="0.2">
      <c r="A5" s="3" t="s">
        <v>54</v>
      </c>
      <c r="B5" s="137">
        <v>45107</v>
      </c>
      <c r="C5" s="137"/>
      <c r="D5" s="137"/>
      <c r="E5" s="137"/>
      <c r="F5" s="137"/>
      <c r="G5" s="17"/>
      <c r="H5" s="17"/>
      <c r="I5" s="17"/>
      <c r="J5" s="17"/>
      <c r="K5" s="17"/>
    </row>
    <row r="6" spans="1:11" ht="21" customHeight="1" x14ac:dyDescent="0.2">
      <c r="A6" s="3" t="s">
        <v>55</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5" x14ac:dyDescent="0.2">
      <c r="A7" s="3" t="s">
        <v>56</v>
      </c>
      <c r="B7" s="133" t="s">
        <v>89</v>
      </c>
      <c r="C7" s="133"/>
      <c r="D7" s="133"/>
      <c r="E7" s="133"/>
      <c r="F7" s="133"/>
      <c r="G7" s="23"/>
      <c r="H7" s="17"/>
      <c r="I7" s="17"/>
      <c r="J7" s="17"/>
      <c r="K7" s="17"/>
    </row>
    <row r="8" spans="1:11" ht="25.5" customHeight="1" x14ac:dyDescent="0.2">
      <c r="A8" s="3" t="s">
        <v>58</v>
      </c>
      <c r="B8" s="133" t="s">
        <v>205</v>
      </c>
      <c r="C8" s="133"/>
      <c r="D8" s="133"/>
      <c r="E8" s="133"/>
      <c r="F8" s="133"/>
      <c r="G8" s="23"/>
      <c r="H8" s="17"/>
      <c r="I8" s="17"/>
      <c r="J8" s="17"/>
      <c r="K8" s="17"/>
    </row>
    <row r="9" spans="1:11" ht="66.75" customHeight="1" x14ac:dyDescent="0.2">
      <c r="A9" s="132" t="s">
        <v>60</v>
      </c>
      <c r="B9" s="132"/>
      <c r="C9" s="132"/>
      <c r="D9" s="132"/>
      <c r="E9" s="132"/>
      <c r="F9" s="132"/>
      <c r="G9" s="23"/>
      <c r="H9" s="17"/>
      <c r="I9" s="17"/>
      <c r="J9" s="17"/>
      <c r="K9" s="17"/>
    </row>
    <row r="10" spans="1:11" s="93" customFormat="1" ht="36" customHeight="1" x14ac:dyDescent="0.2">
      <c r="A10" s="87" t="s">
        <v>61</v>
      </c>
      <c r="B10" s="88" t="s">
        <v>62</v>
      </c>
      <c r="C10" s="88" t="s">
        <v>63</v>
      </c>
      <c r="D10" s="89"/>
      <c r="E10" s="90" t="s">
        <v>29</v>
      </c>
      <c r="F10" s="91" t="s">
        <v>64</v>
      </c>
      <c r="G10" s="92"/>
      <c r="H10" s="92"/>
      <c r="I10" s="92"/>
      <c r="J10" s="92"/>
      <c r="K10" s="92"/>
    </row>
    <row r="11" spans="1:11" ht="27.75" customHeight="1" x14ac:dyDescent="0.2">
      <c r="A11" s="8" t="s">
        <v>65</v>
      </c>
      <c r="B11" s="59">
        <f>B15+B16+B17</f>
        <v>2032.5591304347827</v>
      </c>
      <c r="C11" s="66" t="str">
        <f>IF(Travel!B6="",A34,Travel!B6)</f>
        <v>Figures exclude GST</v>
      </c>
      <c r="D11" s="6"/>
      <c r="E11" s="8" t="s">
        <v>66</v>
      </c>
      <c r="F11" s="33">
        <f>'Gifts and benefits'!C15</f>
        <v>0</v>
      </c>
      <c r="G11" s="29"/>
      <c r="H11" s="29"/>
      <c r="I11" s="29"/>
      <c r="J11" s="29"/>
      <c r="K11" s="29"/>
    </row>
    <row r="12" spans="1:11" ht="27.75" customHeight="1" x14ac:dyDescent="0.2">
      <c r="A12" s="8" t="s">
        <v>24</v>
      </c>
      <c r="B12" s="59">
        <f>Hospitality!B15</f>
        <v>0</v>
      </c>
      <c r="C12" s="66" t="str">
        <f>IF(Hospitality!B6="",A34,Hospitality!B6)</f>
        <v>Not yet indicated</v>
      </c>
      <c r="D12" s="6"/>
      <c r="E12" s="8" t="s">
        <v>67</v>
      </c>
      <c r="F12" s="33">
        <f>'Gifts and benefits'!C16</f>
        <v>0</v>
      </c>
      <c r="G12" s="29"/>
      <c r="H12" s="29"/>
      <c r="I12" s="29"/>
      <c r="J12" s="29"/>
      <c r="K12" s="29"/>
    </row>
    <row r="13" spans="1:11" ht="27.75" customHeight="1" x14ac:dyDescent="0.2">
      <c r="A13" s="8" t="s">
        <v>68</v>
      </c>
      <c r="B13" s="59">
        <f>'All other expenses'!B26</f>
        <v>1445.7</v>
      </c>
      <c r="C13" s="66" t="str">
        <f>IF('All other expenses'!B6="",A34,'All other expenses'!B6)</f>
        <v>Figures exclude GST</v>
      </c>
      <c r="D13" s="6"/>
      <c r="E13" s="8" t="s">
        <v>69</v>
      </c>
      <c r="F13" s="33">
        <f>'Gifts and benefits'!C17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70</v>
      </c>
      <c r="B15" s="61">
        <f>Travel!B22</f>
        <v>0</v>
      </c>
      <c r="C15" s="68" t="str">
        <f>C11</f>
        <v>Figures exclude GST</v>
      </c>
      <c r="D15" s="6"/>
      <c r="E15" s="6"/>
      <c r="F15" s="35"/>
      <c r="G15" s="17"/>
      <c r="H15" s="17"/>
      <c r="I15" s="17"/>
      <c r="J15" s="17"/>
      <c r="K15" s="17"/>
    </row>
    <row r="16" spans="1:11" ht="27.75" customHeight="1" x14ac:dyDescent="0.2">
      <c r="A16" s="9" t="s">
        <v>71</v>
      </c>
      <c r="B16" s="61">
        <f>Travel!B47</f>
        <v>2032.5591304347827</v>
      </c>
      <c r="C16" s="68" t="str">
        <f>C11</f>
        <v>Figures exclude GST</v>
      </c>
      <c r="D16" s="36"/>
      <c r="E16" s="6"/>
      <c r="F16" s="37"/>
      <c r="G16" s="17"/>
      <c r="H16" s="17"/>
      <c r="I16" s="17"/>
      <c r="J16" s="17"/>
      <c r="K16" s="17"/>
    </row>
    <row r="17" spans="1:11" ht="27.75" customHeight="1" x14ac:dyDescent="0.2">
      <c r="A17" s="9" t="s">
        <v>72</v>
      </c>
      <c r="B17" s="61">
        <f>Travel!B53</f>
        <v>0</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73</v>
      </c>
      <c r="B19" s="19"/>
      <c r="C19" s="17"/>
      <c r="D19" s="17"/>
      <c r="E19" s="17"/>
      <c r="F19" s="17"/>
      <c r="G19" s="17"/>
      <c r="H19" s="17"/>
      <c r="I19" s="17"/>
      <c r="J19" s="17"/>
      <c r="K19" s="17"/>
    </row>
    <row r="20" spans="1:11" x14ac:dyDescent="0.2">
      <c r="A20" s="20" t="s">
        <v>74</v>
      </c>
      <c r="D20" s="17"/>
      <c r="E20" s="17"/>
      <c r="F20" s="17"/>
      <c r="G20" s="17"/>
      <c r="H20" s="17"/>
      <c r="I20" s="17"/>
      <c r="J20" s="17"/>
      <c r="K20" s="17"/>
    </row>
    <row r="21" spans="1:11" ht="12.6" customHeight="1" x14ac:dyDescent="0.2">
      <c r="A21" s="20" t="s">
        <v>75</v>
      </c>
      <c r="D21" s="17"/>
      <c r="E21" s="17"/>
      <c r="F21" s="17"/>
      <c r="G21" s="17"/>
      <c r="H21" s="17"/>
      <c r="I21" s="17"/>
      <c r="J21" s="17"/>
      <c r="K21" s="17"/>
    </row>
    <row r="22" spans="1:11" ht="12.6" customHeight="1" x14ac:dyDescent="0.2">
      <c r="A22" s="20" t="s">
        <v>76</v>
      </c>
      <c r="D22" s="17"/>
      <c r="E22" s="17"/>
      <c r="F22" s="17"/>
      <c r="G22" s="17"/>
      <c r="H22" s="17"/>
      <c r="I22" s="17"/>
      <c r="J22" s="17"/>
      <c r="K22" s="17"/>
    </row>
    <row r="23" spans="1:11" ht="12.6" customHeight="1" x14ac:dyDescent="0.2">
      <c r="A23" s="20" t="s">
        <v>77</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78</v>
      </c>
      <c r="B25" s="13"/>
      <c r="C25" s="13"/>
      <c r="D25" s="13"/>
      <c r="E25" s="13"/>
      <c r="F25" s="13"/>
      <c r="G25" s="17"/>
      <c r="H25" s="17"/>
      <c r="I25" s="17"/>
      <c r="J25" s="17"/>
      <c r="K25" s="17"/>
    </row>
    <row r="26" spans="1:11" ht="12.75" hidden="1" customHeight="1" x14ac:dyDescent="0.2">
      <c r="A26" s="11" t="s">
        <v>79</v>
      </c>
      <c r="B26" s="4"/>
      <c r="C26" s="4"/>
      <c r="D26" s="11"/>
      <c r="E26" s="11"/>
      <c r="F26" s="11"/>
      <c r="G26" s="17"/>
      <c r="H26" s="17"/>
      <c r="I26" s="17"/>
      <c r="J26" s="17"/>
      <c r="K26" s="17"/>
    </row>
    <row r="27" spans="1:11" hidden="1" x14ac:dyDescent="0.2">
      <c r="A27" s="10" t="s">
        <v>80</v>
      </c>
      <c r="B27" s="10"/>
      <c r="C27" s="10"/>
      <c r="D27" s="10"/>
      <c r="E27" s="10"/>
      <c r="F27" s="10"/>
      <c r="G27" s="17"/>
      <c r="H27" s="17"/>
      <c r="I27" s="17"/>
      <c r="J27" s="17"/>
      <c r="K27" s="17"/>
    </row>
    <row r="28" spans="1:11" hidden="1" x14ac:dyDescent="0.2">
      <c r="A28" s="10" t="s">
        <v>81</v>
      </c>
      <c r="B28" s="10"/>
      <c r="C28" s="10"/>
      <c r="D28" s="10"/>
      <c r="E28" s="10"/>
      <c r="F28" s="10"/>
      <c r="G28" s="17"/>
      <c r="H28" s="17"/>
      <c r="I28" s="17"/>
      <c r="J28" s="17"/>
      <c r="K28" s="17"/>
    </row>
    <row r="29" spans="1:11" hidden="1" x14ac:dyDescent="0.2">
      <c r="A29" s="11" t="s">
        <v>82</v>
      </c>
      <c r="B29" s="11"/>
      <c r="C29" s="11"/>
      <c r="D29" s="11"/>
      <c r="E29" s="11"/>
      <c r="F29" s="11"/>
      <c r="G29" s="17"/>
      <c r="H29" s="17"/>
      <c r="I29" s="17"/>
      <c r="J29" s="17"/>
      <c r="K29" s="17"/>
    </row>
    <row r="30" spans="1:11" hidden="1" x14ac:dyDescent="0.2">
      <c r="A30" s="11" t="s">
        <v>83</v>
      </c>
      <c r="B30" s="11"/>
      <c r="C30" s="11"/>
      <c r="D30" s="11"/>
      <c r="E30" s="11"/>
      <c r="F30" s="11"/>
      <c r="G30" s="17"/>
      <c r="H30" s="17"/>
      <c r="I30" s="17"/>
      <c r="J30" s="17"/>
      <c r="K30" s="17"/>
    </row>
    <row r="31" spans="1:11" hidden="1" x14ac:dyDescent="0.2">
      <c r="A31" s="10" t="s">
        <v>84</v>
      </c>
      <c r="B31" s="10"/>
      <c r="C31" s="10"/>
      <c r="D31" s="10"/>
      <c r="E31" s="10"/>
      <c r="F31" s="10"/>
      <c r="G31" s="17"/>
      <c r="H31" s="17"/>
      <c r="I31" s="17"/>
      <c r="J31" s="17"/>
      <c r="K31" s="17"/>
    </row>
    <row r="32" spans="1:11" hidden="1" x14ac:dyDescent="0.2">
      <c r="A32" s="10" t="s">
        <v>85</v>
      </c>
      <c r="B32" s="10"/>
      <c r="C32" s="10"/>
      <c r="D32" s="10"/>
      <c r="E32" s="10"/>
      <c r="F32" s="10"/>
      <c r="G32" s="17"/>
      <c r="H32" s="17"/>
      <c r="I32" s="17"/>
      <c r="J32" s="17"/>
      <c r="K32" s="17"/>
    </row>
    <row r="33" spans="1:11" hidden="1" x14ac:dyDescent="0.2">
      <c r="A33" s="10" t="s">
        <v>86</v>
      </c>
      <c r="B33" s="10"/>
      <c r="C33" s="10"/>
      <c r="D33" s="10"/>
      <c r="E33" s="10"/>
      <c r="F33" s="10"/>
      <c r="G33" s="17"/>
      <c r="H33" s="17"/>
      <c r="I33" s="17"/>
      <c r="J33" s="17"/>
      <c r="K33" s="17"/>
    </row>
    <row r="34" spans="1:11" hidden="1" x14ac:dyDescent="0.2">
      <c r="A34" s="11" t="s">
        <v>87</v>
      </c>
      <c r="B34" s="11"/>
      <c r="C34" s="11"/>
      <c r="D34" s="11"/>
      <c r="E34" s="11"/>
      <c r="F34" s="11"/>
      <c r="G34" s="17"/>
      <c r="H34" s="17"/>
      <c r="I34" s="17"/>
      <c r="J34" s="17"/>
      <c r="K34" s="17"/>
    </row>
    <row r="35" spans="1:11" hidden="1" x14ac:dyDescent="0.2">
      <c r="A35" s="11" t="s">
        <v>88</v>
      </c>
      <c r="B35" s="11"/>
      <c r="C35" s="11"/>
      <c r="D35" s="11"/>
      <c r="E35" s="11"/>
      <c r="F35" s="11"/>
      <c r="G35" s="17"/>
      <c r="H35" s="17"/>
      <c r="I35" s="17"/>
      <c r="J35" s="17"/>
      <c r="K35" s="17"/>
    </row>
    <row r="36" spans="1:11" hidden="1" x14ac:dyDescent="0.2">
      <c r="A36" s="10" t="s">
        <v>57</v>
      </c>
      <c r="B36" s="63"/>
      <c r="C36" s="63"/>
      <c r="D36" s="63"/>
      <c r="E36" s="63"/>
      <c r="F36" s="63"/>
      <c r="G36" s="17"/>
      <c r="H36" s="17"/>
      <c r="I36" s="17"/>
      <c r="J36" s="17"/>
      <c r="K36" s="17"/>
    </row>
    <row r="37" spans="1:11" hidden="1" x14ac:dyDescent="0.2">
      <c r="A37" s="10" t="s">
        <v>89</v>
      </c>
      <c r="B37" s="63"/>
      <c r="C37" s="63"/>
      <c r="D37" s="63"/>
      <c r="E37" s="63"/>
      <c r="F37" s="63"/>
      <c r="G37" s="17"/>
      <c r="H37" s="17"/>
      <c r="I37" s="17"/>
      <c r="J37" s="17"/>
      <c r="K37" s="17"/>
    </row>
    <row r="38" spans="1:11" hidden="1" x14ac:dyDescent="0.2">
      <c r="A38" s="10" t="s">
        <v>59</v>
      </c>
      <c r="B38" s="63"/>
      <c r="C38" s="63"/>
      <c r="D38" s="63"/>
      <c r="E38" s="63"/>
      <c r="F38" s="63"/>
      <c r="G38" s="17"/>
      <c r="H38" s="17"/>
      <c r="I38" s="17"/>
      <c r="J38" s="17"/>
      <c r="K38" s="17"/>
    </row>
    <row r="39" spans="1:11" hidden="1" x14ac:dyDescent="0.2">
      <c r="A39" s="11" t="s">
        <v>90</v>
      </c>
      <c r="B39" s="4"/>
      <c r="C39" s="4"/>
      <c r="D39" s="4"/>
      <c r="E39" s="4"/>
      <c r="F39" s="4"/>
      <c r="G39" s="17"/>
      <c r="H39" s="17"/>
      <c r="I39" s="17"/>
      <c r="J39" s="17"/>
      <c r="K39" s="17"/>
    </row>
    <row r="40" spans="1:11" hidden="1" x14ac:dyDescent="0.2">
      <c r="A40" s="4" t="s">
        <v>91</v>
      </c>
      <c r="B40" s="4"/>
      <c r="C40" s="4"/>
      <c r="D40" s="4"/>
      <c r="E40" s="4"/>
      <c r="F40" s="4"/>
      <c r="G40" s="17"/>
      <c r="H40" s="17"/>
      <c r="I40" s="17"/>
      <c r="J40" s="17"/>
      <c r="K40" s="17"/>
    </row>
    <row r="41" spans="1:11" hidden="1" x14ac:dyDescent="0.2">
      <c r="A41" s="4" t="s">
        <v>92</v>
      </c>
      <c r="B41" s="4"/>
      <c r="C41" s="4"/>
      <c r="D41" s="4"/>
      <c r="E41" s="4"/>
      <c r="F41" s="4"/>
      <c r="G41" s="17"/>
      <c r="H41" s="17"/>
      <c r="I41" s="17"/>
      <c r="J41" s="17"/>
      <c r="K41" s="17"/>
    </row>
    <row r="42" spans="1:11" hidden="1" x14ac:dyDescent="0.2">
      <c r="A42" s="4" t="s">
        <v>93</v>
      </c>
      <c r="B42" s="4"/>
      <c r="C42" s="4"/>
      <c r="D42" s="4"/>
      <c r="E42" s="4"/>
      <c r="F42" s="4"/>
      <c r="G42" s="17"/>
      <c r="H42" s="17"/>
      <c r="I42" s="17"/>
      <c r="J42" s="17"/>
      <c r="K42" s="17"/>
    </row>
    <row r="43" spans="1:11" hidden="1" x14ac:dyDescent="0.2">
      <c r="A43" s="4" t="s">
        <v>94</v>
      </c>
      <c r="B43" s="4"/>
      <c r="C43" s="4"/>
      <c r="D43" s="4"/>
      <c r="E43" s="4"/>
      <c r="F43" s="4"/>
      <c r="G43" s="17"/>
      <c r="H43" s="17"/>
      <c r="I43" s="17"/>
      <c r="J43" s="17"/>
      <c r="K43" s="17"/>
    </row>
    <row r="44" spans="1:11" hidden="1" x14ac:dyDescent="0.2">
      <c r="A44" s="4" t="s">
        <v>95</v>
      </c>
      <c r="B44" s="4"/>
      <c r="C44" s="4"/>
      <c r="D44" s="4"/>
      <c r="E44" s="4"/>
      <c r="F44" s="4"/>
      <c r="G44" s="17"/>
      <c r="H44" s="17"/>
      <c r="I44" s="17"/>
      <c r="J44" s="17"/>
      <c r="K44" s="17"/>
    </row>
    <row r="45" spans="1:11" hidden="1" x14ac:dyDescent="0.2">
      <c r="A45" s="64" t="s">
        <v>96</v>
      </c>
      <c r="B45" s="63"/>
      <c r="C45" s="63"/>
      <c r="D45" s="63"/>
      <c r="E45" s="63"/>
      <c r="F45" s="63"/>
      <c r="G45" s="17"/>
      <c r="H45" s="17"/>
      <c r="I45" s="17"/>
      <c r="J45" s="17"/>
      <c r="K45" s="17"/>
    </row>
    <row r="46" spans="1:11" hidden="1" x14ac:dyDescent="0.2">
      <c r="A46" s="63" t="s">
        <v>97</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98</v>
      </c>
      <c r="B48" s="63"/>
      <c r="C48" s="63"/>
      <c r="D48" s="63"/>
      <c r="E48" s="63"/>
      <c r="F48" s="63"/>
      <c r="G48" s="17"/>
      <c r="H48" s="17"/>
      <c r="I48" s="17"/>
      <c r="J48" s="17"/>
      <c r="K48" s="17"/>
    </row>
    <row r="49" spans="1:11" ht="25.5" hidden="1" x14ac:dyDescent="0.2">
      <c r="A49" s="81" t="s">
        <v>99</v>
      </c>
      <c r="B49" s="63"/>
      <c r="C49" s="63"/>
      <c r="D49" s="63"/>
      <c r="E49" s="63"/>
      <c r="F49" s="63"/>
      <c r="G49" s="17"/>
      <c r="H49" s="17"/>
      <c r="I49" s="17"/>
      <c r="J49" s="17"/>
      <c r="K49" s="17"/>
    </row>
    <row r="50" spans="1:11" ht="25.5" hidden="1" x14ac:dyDescent="0.2">
      <c r="A50" s="82" t="s">
        <v>100</v>
      </c>
      <c r="B50" s="4"/>
      <c r="C50" s="4"/>
      <c r="D50" s="4"/>
      <c r="E50" s="4"/>
      <c r="F50" s="4"/>
      <c r="G50" s="17"/>
      <c r="H50" s="17"/>
      <c r="I50" s="17"/>
      <c r="J50" s="17"/>
      <c r="K50" s="17"/>
    </row>
    <row r="51" spans="1:11" ht="25.5" hidden="1" x14ac:dyDescent="0.2">
      <c r="A51" s="82" t="s">
        <v>101</v>
      </c>
      <c r="B51" s="4"/>
      <c r="C51" s="4"/>
      <c r="D51" s="4"/>
      <c r="E51" s="4"/>
      <c r="F51" s="4"/>
      <c r="G51" s="17"/>
      <c r="H51" s="17"/>
      <c r="I51" s="17"/>
      <c r="J51" s="17"/>
      <c r="K51" s="17"/>
    </row>
    <row r="52" spans="1:11" ht="38.25" hidden="1" x14ac:dyDescent="0.2">
      <c r="A52" s="82" t="s">
        <v>102</v>
      </c>
      <c r="B52" s="74"/>
      <c r="C52" s="74"/>
      <c r="D52" s="74"/>
      <c r="E52" s="11"/>
      <c r="F52" s="11"/>
      <c r="G52" s="17"/>
      <c r="H52" s="17"/>
      <c r="I52" s="17"/>
      <c r="J52" s="17"/>
      <c r="K52" s="17"/>
    </row>
    <row r="53" spans="1:11" hidden="1" x14ac:dyDescent="0.2">
      <c r="A53" s="79" t="s">
        <v>103</v>
      </c>
      <c r="B53" s="73"/>
      <c r="C53" s="73"/>
      <c r="D53" s="73"/>
      <c r="E53" s="10"/>
      <c r="F53" s="10" t="b">
        <v>1</v>
      </c>
      <c r="G53" s="17"/>
      <c r="H53" s="17"/>
      <c r="I53" s="17"/>
      <c r="J53" s="17"/>
      <c r="K53" s="17"/>
    </row>
    <row r="54" spans="1:11" hidden="1" x14ac:dyDescent="0.2">
      <c r="A54" s="80" t="s">
        <v>104</v>
      </c>
      <c r="B54" s="79"/>
      <c r="C54" s="79"/>
      <c r="D54" s="79"/>
      <c r="E54" s="10"/>
      <c r="F54" s="10" t="b">
        <v>0</v>
      </c>
      <c r="G54" s="17"/>
      <c r="H54" s="17"/>
      <c r="I54" s="17"/>
      <c r="J54" s="17"/>
      <c r="K54" s="17"/>
    </row>
    <row r="55" spans="1:11" hidden="1" x14ac:dyDescent="0.2">
      <c r="A55" s="83"/>
      <c r="B55" s="75">
        <f>COUNT(Travel!B12:B21)</f>
        <v>0</v>
      </c>
      <c r="C55" s="75"/>
      <c r="D55" s="75">
        <f>COUNTIF(Travel!D12:D21,"*")</f>
        <v>0</v>
      </c>
      <c r="E55" s="76"/>
      <c r="F55" s="76" t="b">
        <f>MIN(B55,D55)=MAX(B55,D55)</f>
        <v>1</v>
      </c>
      <c r="G55" s="17"/>
      <c r="H55" s="17"/>
      <c r="I55" s="17"/>
      <c r="J55" s="17"/>
      <c r="K55" s="17"/>
    </row>
    <row r="56" spans="1:11" hidden="1" x14ac:dyDescent="0.2">
      <c r="A56" s="83" t="s">
        <v>105</v>
      </c>
      <c r="B56" s="75">
        <f>COUNT(Travel!B26:B46)</f>
        <v>16</v>
      </c>
      <c r="C56" s="75"/>
      <c r="D56" s="75">
        <f>COUNTIF(Travel!D26:D46,"*")</f>
        <v>16</v>
      </c>
      <c r="E56" s="76"/>
      <c r="F56" s="76" t="b">
        <f>MIN(B56,D56)=MAX(B56,D56)</f>
        <v>1</v>
      </c>
    </row>
    <row r="57" spans="1:11" hidden="1" x14ac:dyDescent="0.2">
      <c r="A57" s="84"/>
      <c r="B57" s="75">
        <f>COUNT(Travel!B51:B52)</f>
        <v>0</v>
      </c>
      <c r="C57" s="75"/>
      <c r="D57" s="75">
        <f>COUNTIF(Travel!D51:D52,"*")</f>
        <v>0</v>
      </c>
      <c r="E57" s="76"/>
      <c r="F57" s="76" t="b">
        <f>MIN(B57,D57)=MAX(B57,D57)</f>
        <v>1</v>
      </c>
    </row>
    <row r="58" spans="1:11" hidden="1" x14ac:dyDescent="0.2">
      <c r="A58" s="85" t="s">
        <v>106</v>
      </c>
      <c r="B58" s="77">
        <f>COUNT(Hospitality!B11:B14)</f>
        <v>0</v>
      </c>
      <c r="C58" s="77"/>
      <c r="D58" s="77">
        <f>COUNTIF(Hospitality!D11:D14,"*")</f>
        <v>0</v>
      </c>
      <c r="E58" s="78"/>
      <c r="F58" s="78" t="b">
        <f>MIN(B58,D58)=MAX(B58,D58)</f>
        <v>1</v>
      </c>
    </row>
    <row r="59" spans="1:11" hidden="1" x14ac:dyDescent="0.2">
      <c r="A59" s="86" t="s">
        <v>107</v>
      </c>
      <c r="B59" s="76">
        <f>COUNT('All other expenses'!B11:B25)</f>
        <v>4</v>
      </c>
      <c r="C59" s="76"/>
      <c r="D59" s="76">
        <f>COUNTIF('All other expenses'!D11:D25,"*")</f>
        <v>4</v>
      </c>
      <c r="E59" s="76"/>
      <c r="F59" s="76" t="b">
        <f>MIN(B59,D59)=MAX(B59,D59)</f>
        <v>1</v>
      </c>
    </row>
    <row r="60" spans="1:11" hidden="1" x14ac:dyDescent="0.2">
      <c r="A60" s="85" t="s">
        <v>108</v>
      </c>
      <c r="B60" s="77">
        <f>COUNTIF('Gifts and benefits'!B11:B14,"*")</f>
        <v>0</v>
      </c>
      <c r="C60" s="77">
        <f>COUNTIF('Gifts and benefits'!C11:C14,"*")</f>
        <v>0</v>
      </c>
      <c r="D60" s="77"/>
      <c r="E60" s="77">
        <f>COUNTA('Gifts and benefits'!E11:E14)</f>
        <v>0</v>
      </c>
      <c r="F60" s="78" t="b">
        <f>MIN(B60,C60,E60)=MAX(B60,C60,E60)</f>
        <v>1</v>
      </c>
    </row>
    <row r="61" spans="1:11" x14ac:dyDescent="0.2"/>
    <row r="65" customFormat="1" hidden="1" x14ac:dyDescent="0.2"/>
    <row r="66" customFormat="1" hidden="1" x14ac:dyDescent="0.2"/>
    <row r="67" customFormat="1" hidden="1" x14ac:dyDescent="0.2"/>
  </sheetData>
  <sheetProtection algorithmName="SHA-512" hashValue="CtWrml1+G4tHcmQUQFbe/pUPjt2Ou70poIhkM+aUFPpFDiBXHvbt1Wvl5pmM/82EMLTsm1dv++va0XAywZ6BKg==" saltValue="tbOEWz9VIme10w8kNGQVGQ==" spinCount="100000" sheet="1" formatCells="0" formatColumns="0" formatRows="0" insertColumns="0" insertRows="0" insertHyperlinks="0" deleteColumns="0" deleteRows="0" sort="0" autoFilter="0" pivotTable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A1:M95"/>
  <sheetViews>
    <sheetView zoomScaleNormal="100" workbookViewId="0">
      <selection activeCell="B5" sqref="B5:E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0" t="s">
        <v>200</v>
      </c>
      <c r="B1" s="140"/>
      <c r="C1" s="140"/>
      <c r="D1" s="140"/>
      <c r="E1" s="140"/>
      <c r="F1" s="17"/>
    </row>
    <row r="2" spans="1:6" ht="21" customHeight="1" x14ac:dyDescent="0.2">
      <c r="A2" s="3" t="s">
        <v>110</v>
      </c>
      <c r="B2" s="138" t="s">
        <v>170</v>
      </c>
      <c r="C2" s="138"/>
      <c r="D2" s="138"/>
      <c r="E2" s="138"/>
      <c r="F2" s="17"/>
    </row>
    <row r="3" spans="1:6" ht="31.5" x14ac:dyDescent="0.2">
      <c r="A3" s="3" t="s">
        <v>111</v>
      </c>
      <c r="B3" s="138" t="s">
        <v>171</v>
      </c>
      <c r="C3" s="138"/>
      <c r="D3" s="138"/>
      <c r="E3" s="138"/>
      <c r="F3" s="17"/>
    </row>
    <row r="4" spans="1:6" ht="21" customHeight="1" x14ac:dyDescent="0.2">
      <c r="A4" s="3" t="s">
        <v>112</v>
      </c>
      <c r="B4" s="138">
        <v>45047</v>
      </c>
      <c r="C4" s="138"/>
      <c r="D4" s="138"/>
      <c r="E4" s="138"/>
      <c r="F4" s="17"/>
    </row>
    <row r="5" spans="1:6" ht="21" customHeight="1" x14ac:dyDescent="0.2">
      <c r="A5" s="3" t="s">
        <v>113</v>
      </c>
      <c r="B5" s="138">
        <v>45107</v>
      </c>
      <c r="C5" s="138"/>
      <c r="D5" s="138"/>
      <c r="E5" s="138"/>
      <c r="F5" s="17"/>
    </row>
    <row r="6" spans="1:6" ht="21" customHeight="1" x14ac:dyDescent="0.2">
      <c r="A6" s="3" t="s">
        <v>114</v>
      </c>
      <c r="B6" s="133" t="s">
        <v>81</v>
      </c>
      <c r="C6" s="133"/>
      <c r="D6" s="133"/>
      <c r="E6" s="133"/>
      <c r="F6" s="17"/>
    </row>
    <row r="7" spans="1:6" ht="21" customHeight="1" x14ac:dyDescent="0.2">
      <c r="A7" s="3" t="s">
        <v>55</v>
      </c>
      <c r="B7" s="133" t="s">
        <v>83</v>
      </c>
      <c r="C7" s="133"/>
      <c r="D7" s="133"/>
      <c r="E7" s="133"/>
      <c r="F7" s="17"/>
    </row>
    <row r="8" spans="1:6" ht="36" customHeight="1" x14ac:dyDescent="0.2">
      <c r="A8" s="142" t="s">
        <v>115</v>
      </c>
      <c r="B8" s="143"/>
      <c r="C8" s="143"/>
      <c r="D8" s="143"/>
      <c r="E8" s="143"/>
      <c r="F8" s="19"/>
    </row>
    <row r="9" spans="1:6" ht="36" customHeight="1" x14ac:dyDescent="0.2">
      <c r="A9" s="144" t="s">
        <v>116</v>
      </c>
      <c r="B9" s="145"/>
      <c r="C9" s="145"/>
      <c r="D9" s="145"/>
      <c r="E9" s="145"/>
      <c r="F9" s="19"/>
    </row>
    <row r="10" spans="1:6" ht="24.75" customHeight="1" x14ac:dyDescent="0.2">
      <c r="A10" s="141" t="s">
        <v>117</v>
      </c>
      <c r="B10" s="146"/>
      <c r="C10" s="141"/>
      <c r="D10" s="141"/>
      <c r="E10" s="141"/>
      <c r="F10" s="29"/>
    </row>
    <row r="11" spans="1:6" ht="28.5" customHeight="1" x14ac:dyDescent="0.2">
      <c r="A11" s="24" t="s">
        <v>118</v>
      </c>
      <c r="B11" s="24" t="s">
        <v>119</v>
      </c>
      <c r="C11" s="24" t="s">
        <v>120</v>
      </c>
      <c r="D11" s="24" t="s">
        <v>121</v>
      </c>
      <c r="E11" s="24" t="s">
        <v>122</v>
      </c>
      <c r="F11" s="30"/>
    </row>
    <row r="12" spans="1:6" s="2" customFormat="1" x14ac:dyDescent="0.2">
      <c r="A12" s="117" t="s">
        <v>172</v>
      </c>
      <c r="B12" s="118"/>
      <c r="C12" s="119"/>
      <c r="D12" s="119"/>
      <c r="E12" s="120"/>
      <c r="F12" s="1"/>
    </row>
    <row r="13" spans="1:6" s="2" customFormat="1" hidden="1" x14ac:dyDescent="0.2">
      <c r="A13" s="117"/>
      <c r="B13" s="118"/>
      <c r="C13" s="119"/>
      <c r="D13" s="119"/>
      <c r="E13" s="120"/>
      <c r="F13" s="1"/>
    </row>
    <row r="14" spans="1:6" s="2" customFormat="1" hidden="1" x14ac:dyDescent="0.2">
      <c r="A14" s="117"/>
      <c r="B14" s="118"/>
      <c r="C14" s="119"/>
      <c r="D14" s="119"/>
      <c r="E14" s="120"/>
      <c r="F14" s="1"/>
    </row>
    <row r="15" spans="1:6" s="2" customFormat="1" hidden="1" x14ac:dyDescent="0.2">
      <c r="A15" s="117"/>
      <c r="B15" s="118"/>
      <c r="C15" s="119"/>
      <c r="D15" s="119"/>
      <c r="E15" s="120"/>
      <c r="F15" s="1"/>
    </row>
    <row r="16" spans="1:6" s="2" customFormat="1" hidden="1" x14ac:dyDescent="0.2">
      <c r="A16" s="117"/>
      <c r="B16" s="118"/>
      <c r="C16" s="119"/>
      <c r="D16" s="119"/>
      <c r="E16" s="120"/>
      <c r="F16" s="1"/>
    </row>
    <row r="17" spans="1:6" s="2" customFormat="1" hidden="1" x14ac:dyDescent="0.2">
      <c r="A17" s="117"/>
      <c r="B17" s="118"/>
      <c r="C17" s="119"/>
      <c r="D17" s="119"/>
      <c r="E17" s="120"/>
      <c r="F17" s="1"/>
    </row>
    <row r="18" spans="1:6" s="2" customFormat="1" ht="12.75" hidden="1" customHeight="1" x14ac:dyDescent="0.2">
      <c r="A18" s="117"/>
      <c r="B18" s="118"/>
      <c r="C18" s="119"/>
      <c r="D18" s="119"/>
      <c r="E18" s="120"/>
      <c r="F18" s="1"/>
    </row>
    <row r="19" spans="1:6" s="2" customFormat="1" hidden="1" x14ac:dyDescent="0.2">
      <c r="A19" s="121"/>
      <c r="B19" s="118"/>
      <c r="C19" s="119"/>
      <c r="D19" s="119"/>
      <c r="E19" s="120"/>
      <c r="F19" s="1"/>
    </row>
    <row r="20" spans="1:6" s="2" customFormat="1" hidden="1" x14ac:dyDescent="0.2">
      <c r="A20" s="121"/>
      <c r="B20" s="118"/>
      <c r="C20" s="119"/>
      <c r="D20" s="119"/>
      <c r="E20" s="120"/>
      <c r="F20" s="1"/>
    </row>
    <row r="21" spans="1:6" s="2" customFormat="1" hidden="1" x14ac:dyDescent="0.2">
      <c r="A21" s="104"/>
      <c r="B21" s="105"/>
      <c r="C21" s="106"/>
      <c r="D21" s="106"/>
      <c r="E21" s="107"/>
      <c r="F21" s="1"/>
    </row>
    <row r="22" spans="1:6" ht="19.5" customHeight="1" x14ac:dyDescent="0.2">
      <c r="A22" s="71" t="s">
        <v>123</v>
      </c>
      <c r="B22" s="72">
        <f>SUM(B12:B21)</f>
        <v>0</v>
      </c>
      <c r="C22" s="128" t="str">
        <f>IF(SUBTOTAL(3,B12:B21)=SUBTOTAL(103,B12:B21),'Summary and sign-off'!$A$48,'Summary and sign-off'!$A$49)</f>
        <v>Check - there are no hidden rows with data</v>
      </c>
      <c r="D22" s="139" t="str">
        <f>IF('Summary and sign-off'!F55='Summary and sign-off'!F54,'Summary and sign-off'!A51,'Summary and sign-off'!A50)</f>
        <v>Check - each entry provides sufficient information</v>
      </c>
      <c r="E22" s="139"/>
      <c r="F22" s="17"/>
    </row>
    <row r="23" spans="1:6" ht="10.5" customHeight="1" x14ac:dyDescent="0.2">
      <c r="A23" s="17"/>
      <c r="B23" s="19"/>
      <c r="C23" s="17"/>
      <c r="D23" s="17"/>
      <c r="E23" s="17"/>
      <c r="F23" s="17"/>
    </row>
    <row r="24" spans="1:6" ht="24.75" customHeight="1" x14ac:dyDescent="0.2">
      <c r="A24" s="141" t="s">
        <v>124</v>
      </c>
      <c r="B24" s="141"/>
      <c r="C24" s="141"/>
      <c r="D24" s="141"/>
      <c r="E24" s="141"/>
      <c r="F24" s="29"/>
    </row>
    <row r="25" spans="1:6" ht="32.450000000000003" customHeight="1" x14ac:dyDescent="0.2">
      <c r="A25" s="24" t="s">
        <v>118</v>
      </c>
      <c r="B25" s="24" t="s">
        <v>62</v>
      </c>
      <c r="C25" s="24" t="s">
        <v>125</v>
      </c>
      <c r="D25" s="24" t="s">
        <v>121</v>
      </c>
      <c r="E25" s="24" t="s">
        <v>122</v>
      </c>
      <c r="F25" s="30"/>
    </row>
    <row r="26" spans="1:6" s="2" customFormat="1" x14ac:dyDescent="0.2">
      <c r="A26" s="117" t="s">
        <v>181</v>
      </c>
      <c r="B26" s="118">
        <v>556.69000000000005</v>
      </c>
      <c r="C26" s="119" t="s">
        <v>179</v>
      </c>
      <c r="D26" s="119" t="s">
        <v>173</v>
      </c>
      <c r="E26" s="120" t="s">
        <v>175</v>
      </c>
      <c r="F26" s="30"/>
    </row>
    <row r="27" spans="1:6" s="2" customFormat="1" x14ac:dyDescent="0.2">
      <c r="A27" s="117" t="s">
        <v>182</v>
      </c>
      <c r="B27" s="118">
        <v>217</v>
      </c>
      <c r="C27" s="119" t="s">
        <v>179</v>
      </c>
      <c r="D27" s="119" t="s">
        <v>174</v>
      </c>
      <c r="E27" s="120" t="s">
        <v>175</v>
      </c>
      <c r="F27" s="30"/>
    </row>
    <row r="28" spans="1:6" s="2" customFormat="1" x14ac:dyDescent="0.2">
      <c r="A28" s="117" t="s">
        <v>183</v>
      </c>
      <c r="B28" s="118">
        <v>29.57</v>
      </c>
      <c r="C28" s="119" t="s">
        <v>179</v>
      </c>
      <c r="D28" s="119" t="s">
        <v>176</v>
      </c>
      <c r="E28" s="120" t="s">
        <v>175</v>
      </c>
      <c r="F28" s="30"/>
    </row>
    <row r="29" spans="1:6" s="2" customFormat="1" x14ac:dyDescent="0.2">
      <c r="A29" s="117" t="s">
        <v>184</v>
      </c>
      <c r="B29" s="118">
        <v>180.18</v>
      </c>
      <c r="C29" s="119" t="s">
        <v>179</v>
      </c>
      <c r="D29" s="119" t="s">
        <v>207</v>
      </c>
      <c r="E29" s="120" t="s">
        <v>206</v>
      </c>
      <c r="F29" s="30"/>
    </row>
    <row r="30" spans="1:6" s="2" customFormat="1" x14ac:dyDescent="0.2">
      <c r="A30" s="117"/>
      <c r="B30" s="118"/>
      <c r="C30" s="119"/>
      <c r="D30" s="119"/>
      <c r="E30" s="120"/>
      <c r="F30" s="30"/>
    </row>
    <row r="31" spans="1:6" s="2" customFormat="1" x14ac:dyDescent="0.2">
      <c r="A31" s="117" t="s">
        <v>180</v>
      </c>
      <c r="B31" s="118">
        <v>216.77</v>
      </c>
      <c r="C31" s="119" t="s">
        <v>185</v>
      </c>
      <c r="D31" s="119" t="s">
        <v>187</v>
      </c>
      <c r="E31" s="120" t="s">
        <v>186</v>
      </c>
      <c r="F31" s="30"/>
    </row>
    <row r="32" spans="1:6" s="2" customFormat="1" x14ac:dyDescent="0.2">
      <c r="A32" s="117" t="s">
        <v>180</v>
      </c>
      <c r="B32" s="118">
        <v>181.43</v>
      </c>
      <c r="C32" s="119" t="s">
        <v>185</v>
      </c>
      <c r="D32" s="119" t="s">
        <v>174</v>
      </c>
      <c r="E32" s="120" t="s">
        <v>186</v>
      </c>
      <c r="F32" s="30"/>
    </row>
    <row r="33" spans="1:6" s="2" customFormat="1" x14ac:dyDescent="0.2">
      <c r="A33" s="117" t="s">
        <v>180</v>
      </c>
      <c r="B33" s="118">
        <v>32.770000000000003</v>
      </c>
      <c r="C33" s="119" t="s">
        <v>185</v>
      </c>
      <c r="D33" s="119" t="s">
        <v>177</v>
      </c>
      <c r="E33" s="120" t="s">
        <v>178</v>
      </c>
      <c r="F33" s="30"/>
    </row>
    <row r="34" spans="1:6" s="2" customFormat="1" x14ac:dyDescent="0.2">
      <c r="A34" s="117" t="s">
        <v>180</v>
      </c>
      <c r="B34" s="118">
        <v>53.739130434782609</v>
      </c>
      <c r="C34" s="119" t="s">
        <v>185</v>
      </c>
      <c r="D34" s="119" t="s">
        <v>208</v>
      </c>
      <c r="E34" s="120" t="s">
        <v>186</v>
      </c>
      <c r="F34" s="30"/>
    </row>
    <row r="35" spans="1:6" s="2" customFormat="1" x14ac:dyDescent="0.2">
      <c r="A35" s="117" t="s">
        <v>180</v>
      </c>
      <c r="B35" s="118">
        <v>50.800000000000004</v>
      </c>
      <c r="C35" s="119" t="s">
        <v>185</v>
      </c>
      <c r="D35" s="119" t="s">
        <v>209</v>
      </c>
      <c r="E35" s="120" t="s">
        <v>186</v>
      </c>
      <c r="F35" s="30"/>
    </row>
    <row r="36" spans="1:6" s="2" customFormat="1" x14ac:dyDescent="0.2">
      <c r="A36" s="117" t="s">
        <v>180</v>
      </c>
      <c r="B36" s="118">
        <v>42</v>
      </c>
      <c r="C36" s="119" t="s">
        <v>185</v>
      </c>
      <c r="D36" s="119" t="s">
        <v>210</v>
      </c>
      <c r="E36" s="120" t="s">
        <v>178</v>
      </c>
      <c r="F36" s="30"/>
    </row>
    <row r="37" spans="1:6" s="2" customFormat="1" x14ac:dyDescent="0.2">
      <c r="A37" s="117"/>
      <c r="B37" s="118"/>
      <c r="C37" s="119"/>
      <c r="D37" s="119"/>
      <c r="E37" s="120"/>
      <c r="F37" s="30"/>
    </row>
    <row r="38" spans="1:6" s="2" customFormat="1" x14ac:dyDescent="0.2">
      <c r="A38" s="117" t="s">
        <v>188</v>
      </c>
      <c r="B38" s="118">
        <v>150.85</v>
      </c>
      <c r="C38" s="122" t="s">
        <v>194</v>
      </c>
      <c r="D38" s="119" t="s">
        <v>211</v>
      </c>
      <c r="E38" s="120" t="s">
        <v>189</v>
      </c>
      <c r="F38" s="30"/>
    </row>
    <row r="39" spans="1:6" s="2" customFormat="1" x14ac:dyDescent="0.2">
      <c r="A39" s="117" t="s">
        <v>188</v>
      </c>
      <c r="B39" s="118">
        <v>105.55</v>
      </c>
      <c r="C39" s="122" t="s">
        <v>194</v>
      </c>
      <c r="D39" s="119" t="s">
        <v>212</v>
      </c>
      <c r="E39" s="120" t="s">
        <v>178</v>
      </c>
      <c r="F39" s="30"/>
    </row>
    <row r="40" spans="1:6" s="2" customFormat="1" x14ac:dyDescent="0.2">
      <c r="A40" s="117" t="s">
        <v>188</v>
      </c>
      <c r="B40" s="118">
        <v>143.47999999999999</v>
      </c>
      <c r="C40" s="122" t="s">
        <v>194</v>
      </c>
      <c r="D40" s="119" t="s">
        <v>190</v>
      </c>
      <c r="E40" s="120" t="s">
        <v>189</v>
      </c>
      <c r="F40" s="30"/>
    </row>
    <row r="41" spans="1:6" s="2" customFormat="1" x14ac:dyDescent="0.2">
      <c r="A41" s="117" t="s">
        <v>188</v>
      </c>
      <c r="B41" s="118">
        <v>14.44</v>
      </c>
      <c r="C41" s="122" t="s">
        <v>194</v>
      </c>
      <c r="D41" s="119" t="s">
        <v>177</v>
      </c>
      <c r="E41" s="120" t="s">
        <v>178</v>
      </c>
      <c r="F41" s="30"/>
    </row>
    <row r="42" spans="1:6" s="2" customFormat="1" x14ac:dyDescent="0.2">
      <c r="A42" s="117" t="s">
        <v>188</v>
      </c>
      <c r="B42" s="118">
        <v>39.9</v>
      </c>
      <c r="C42" s="122" t="s">
        <v>194</v>
      </c>
      <c r="D42" s="119" t="s">
        <v>208</v>
      </c>
      <c r="E42" s="120" t="s">
        <v>178</v>
      </c>
      <c r="F42" s="30"/>
    </row>
    <row r="43" spans="1:6" s="2" customFormat="1" x14ac:dyDescent="0.2">
      <c r="A43" s="117" t="s">
        <v>188</v>
      </c>
      <c r="B43" s="118">
        <v>17.39</v>
      </c>
      <c r="C43" s="122" t="s">
        <v>194</v>
      </c>
      <c r="D43" s="119" t="s">
        <v>196</v>
      </c>
      <c r="E43" s="120" t="s">
        <v>189</v>
      </c>
      <c r="F43" s="30"/>
    </row>
    <row r="44" spans="1:6" s="2" customFormat="1" x14ac:dyDescent="0.2">
      <c r="A44" s="117"/>
      <c r="B44" s="118"/>
      <c r="C44" s="122"/>
      <c r="D44" s="119"/>
      <c r="E44" s="120"/>
      <c r="F44" s="30"/>
    </row>
    <row r="45" spans="1:6" s="2" customFormat="1" ht="11.45" customHeight="1" x14ac:dyDescent="0.2">
      <c r="A45" s="117"/>
      <c r="B45" s="118"/>
      <c r="C45" s="119"/>
      <c r="D45" s="119"/>
      <c r="E45" s="120"/>
      <c r="F45" s="1"/>
    </row>
    <row r="46" spans="1:6" s="2" customFormat="1" x14ac:dyDescent="0.2">
      <c r="A46" s="108"/>
      <c r="B46" s="109"/>
      <c r="C46" s="110"/>
      <c r="D46" s="110"/>
      <c r="E46" s="111"/>
      <c r="F46" s="1"/>
    </row>
    <row r="47" spans="1:6" ht="19.5" customHeight="1" x14ac:dyDescent="0.2">
      <c r="A47" s="71" t="s">
        <v>126</v>
      </c>
      <c r="B47" s="72">
        <f>SUM(B26:B46)</f>
        <v>2032.5591304347827</v>
      </c>
      <c r="C47" s="128" t="str">
        <f>IF(SUBTOTAL(3,B26:B46)=SUBTOTAL(103,B26:B46),'Summary and sign-off'!$A$48,'Summary and sign-off'!$A$49)</f>
        <v>Check - there are no hidden rows with data</v>
      </c>
      <c r="D47" s="139" t="str">
        <f>IF('Summary and sign-off'!F56='Summary and sign-off'!F54,'Summary and sign-off'!A51,'Summary and sign-off'!A50)</f>
        <v>Check - each entry provides sufficient information</v>
      </c>
      <c r="E47" s="139"/>
      <c r="F47" s="17"/>
    </row>
    <row r="48" spans="1:6" ht="10.5" customHeight="1" x14ac:dyDescent="0.2">
      <c r="A48" s="17"/>
      <c r="B48" s="19"/>
      <c r="C48" s="17"/>
      <c r="D48" s="17"/>
      <c r="E48" s="17"/>
      <c r="F48" s="17"/>
    </row>
    <row r="49" spans="1:6" ht="24.75" customHeight="1" x14ac:dyDescent="0.2">
      <c r="A49" s="141" t="s">
        <v>127</v>
      </c>
      <c r="B49" s="141"/>
      <c r="C49" s="141"/>
      <c r="D49" s="141"/>
      <c r="E49" s="141"/>
      <c r="F49" s="17"/>
    </row>
    <row r="50" spans="1:6" ht="27" customHeight="1" x14ac:dyDescent="0.2">
      <c r="A50" s="24" t="s">
        <v>118</v>
      </c>
      <c r="B50" s="24" t="s">
        <v>62</v>
      </c>
      <c r="C50" s="24" t="s">
        <v>128</v>
      </c>
      <c r="D50" s="24" t="s">
        <v>129</v>
      </c>
      <c r="E50" s="24" t="s">
        <v>122</v>
      </c>
      <c r="F50" s="28"/>
    </row>
    <row r="51" spans="1:6" s="2" customFormat="1" x14ac:dyDescent="0.2">
      <c r="A51" s="117" t="s">
        <v>199</v>
      </c>
      <c r="B51" s="118"/>
      <c r="C51" s="119"/>
      <c r="D51" s="119"/>
      <c r="E51" s="120"/>
      <c r="F51" s="1"/>
    </row>
    <row r="52" spans="1:6" s="2" customFormat="1" hidden="1" x14ac:dyDescent="0.2">
      <c r="A52" s="94"/>
      <c r="B52" s="95"/>
      <c r="C52" s="96"/>
      <c r="D52" s="96"/>
      <c r="E52" s="97"/>
      <c r="F52" s="1"/>
    </row>
    <row r="53" spans="1:6" ht="19.5" customHeight="1" x14ac:dyDescent="0.2">
      <c r="A53" s="71" t="s">
        <v>130</v>
      </c>
      <c r="B53" s="72">
        <f>SUM(B51:B52)</f>
        <v>0</v>
      </c>
      <c r="C53" s="128" t="str">
        <f>IF(SUBTOTAL(3,B51:B52)=SUBTOTAL(103,B51:B52),'Summary and sign-off'!$A$48,'Summary and sign-off'!$A$49)</f>
        <v>Check - there are no hidden rows with data</v>
      </c>
      <c r="D53" s="139" t="str">
        <f>IF('Summary and sign-off'!F57='Summary and sign-off'!F54,'Summary and sign-off'!A51,'Summary and sign-off'!A50)</f>
        <v>Check - each entry provides sufficient information</v>
      </c>
      <c r="E53" s="139"/>
      <c r="F53" s="17"/>
    </row>
    <row r="54" spans="1:6" ht="10.5" customHeight="1" x14ac:dyDescent="0.2">
      <c r="A54" s="17"/>
      <c r="B54" s="57"/>
      <c r="C54" s="19"/>
      <c r="D54" s="17"/>
      <c r="E54" s="17"/>
      <c r="F54" s="17"/>
    </row>
    <row r="55" spans="1:6" ht="34.5" customHeight="1" x14ac:dyDescent="0.2">
      <c r="A55" s="31" t="s">
        <v>131</v>
      </c>
      <c r="B55" s="58">
        <f>B22+B47+B53</f>
        <v>2032.5591304347827</v>
      </c>
      <c r="C55" s="32"/>
      <c r="D55" s="32"/>
      <c r="E55" s="32"/>
      <c r="F55" s="17"/>
    </row>
    <row r="56" spans="1:6" x14ac:dyDescent="0.2">
      <c r="A56" s="17"/>
      <c r="B56" s="19"/>
      <c r="C56" s="17"/>
      <c r="D56" s="17"/>
      <c r="E56" s="17"/>
      <c r="F56" s="17"/>
    </row>
    <row r="57" spans="1:6" x14ac:dyDescent="0.2">
      <c r="A57" s="18" t="s">
        <v>73</v>
      </c>
      <c r="B57" s="19"/>
      <c r="C57" s="17"/>
      <c r="D57" s="17"/>
      <c r="E57" s="17"/>
      <c r="F57" s="17"/>
    </row>
    <row r="58" spans="1:6" ht="12.6" customHeight="1" x14ac:dyDescent="0.2">
      <c r="A58" s="20" t="s">
        <v>132</v>
      </c>
      <c r="F58" s="17"/>
    </row>
    <row r="59" spans="1:6" ht="12.95" customHeight="1" x14ac:dyDescent="0.2">
      <c r="A59" s="20" t="s">
        <v>133</v>
      </c>
      <c r="B59" s="17"/>
      <c r="D59" s="17"/>
      <c r="F59" s="17"/>
    </row>
    <row r="60" spans="1:6" x14ac:dyDescent="0.2">
      <c r="A60" s="20" t="s">
        <v>134</v>
      </c>
      <c r="F60" s="17"/>
    </row>
    <row r="61" spans="1:6" x14ac:dyDescent="0.2">
      <c r="A61" s="20" t="s">
        <v>79</v>
      </c>
      <c r="B61" s="19"/>
      <c r="C61" s="17"/>
      <c r="D61" s="17"/>
      <c r="E61" s="17"/>
      <c r="F61" s="17"/>
    </row>
    <row r="62" spans="1:6" ht="12.95" customHeight="1" x14ac:dyDescent="0.2">
      <c r="A62" s="20" t="s">
        <v>135</v>
      </c>
      <c r="B62" s="17"/>
      <c r="D62" s="17"/>
      <c r="F62" s="17"/>
    </row>
    <row r="63" spans="1:6" x14ac:dyDescent="0.2">
      <c r="A63" s="20" t="s">
        <v>136</v>
      </c>
      <c r="F63" s="17"/>
    </row>
    <row r="64" spans="1:6" x14ac:dyDescent="0.2">
      <c r="A64" s="20" t="s">
        <v>137</v>
      </c>
      <c r="B64" s="20"/>
      <c r="C64" s="20"/>
      <c r="D64" s="20"/>
      <c r="F64" s="17"/>
    </row>
    <row r="65" spans="1:6" x14ac:dyDescent="0.2">
      <c r="A65" s="26"/>
      <c r="B65" s="17"/>
      <c r="C65" s="17"/>
      <c r="D65" s="17"/>
      <c r="E65" s="17"/>
      <c r="F65" s="17"/>
    </row>
    <row r="66" spans="1:6" hidden="1" x14ac:dyDescent="0.2">
      <c r="A66" s="26"/>
      <c r="B66" s="17"/>
      <c r="C66" s="17"/>
      <c r="D66" s="17"/>
      <c r="E66" s="17"/>
      <c r="F66" s="17"/>
    </row>
    <row r="67" spans="1:6" x14ac:dyDescent="0.2"/>
    <row r="68" spans="1:6" x14ac:dyDescent="0.2"/>
    <row r="69" spans="1:6" x14ac:dyDescent="0.2"/>
    <row r="70" spans="1:6" x14ac:dyDescent="0.2"/>
    <row r="71" spans="1:6" ht="12.75" hidden="1" customHeight="1" x14ac:dyDescent="0.2"/>
    <row r="72" spans="1:6" x14ac:dyDescent="0.2"/>
    <row r="73" spans="1:6" x14ac:dyDescent="0.2"/>
    <row r="74" spans="1:6" hidden="1" x14ac:dyDescent="0.2">
      <c r="A74" s="26"/>
      <c r="B74" s="17"/>
      <c r="C74" s="17"/>
      <c r="D74" s="17"/>
      <c r="E74" s="17"/>
      <c r="F74" s="17"/>
    </row>
    <row r="75" spans="1:6" hidden="1" x14ac:dyDescent="0.2">
      <c r="A75" s="26"/>
      <c r="B75" s="17"/>
      <c r="C75" s="17"/>
      <c r="D75" s="17"/>
      <c r="E75" s="17"/>
      <c r="F75" s="17"/>
    </row>
    <row r="76" spans="1:6" hidden="1" x14ac:dyDescent="0.2">
      <c r="A76" s="26"/>
      <c r="B76" s="17"/>
      <c r="C76" s="17"/>
      <c r="D76" s="17"/>
      <c r="E76" s="17"/>
      <c r="F76" s="17"/>
    </row>
    <row r="77" spans="1:6" hidden="1" x14ac:dyDescent="0.2">
      <c r="A77" s="26"/>
      <c r="B77" s="17"/>
      <c r="C77" s="17"/>
      <c r="D77" s="17"/>
      <c r="E77" s="17"/>
      <c r="F77" s="17"/>
    </row>
    <row r="78" spans="1:6" hidden="1" x14ac:dyDescent="0.2">
      <c r="A78" s="26"/>
      <c r="B78" s="17"/>
      <c r="C78" s="17"/>
      <c r="D78" s="17"/>
      <c r="E78" s="17"/>
      <c r="F78" s="17"/>
    </row>
    <row r="79" spans="1:6" x14ac:dyDescent="0.2"/>
    <row r="80" spans="1:6"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sheetData>
  <sheetProtection algorithmName="SHA-512" hashValue="iJ+LqHvAvXHY9BqJsKXffbPh4O8yDmKs0ONT29Bs7cp86aG9FksqaEWo3Nsi6N4L4PWdH5vICc4m7VjyJRM45w==" saltValue="BbD2w0Wh9Ezci01wunk7sw==" spinCount="100000" sheet="1" formatCells="0" formatColumns="0" formatRows="0" insertColumns="0" insertRows="0" insertHyperlinks="0" deleteColumns="0" deleteRows="0" sort="0" autoFilter="0" pivotTables="0"/>
  <mergeCells count="15">
    <mergeCell ref="B7:E7"/>
    <mergeCell ref="B5:E5"/>
    <mergeCell ref="D53:E53"/>
    <mergeCell ref="A1:E1"/>
    <mergeCell ref="A24:E24"/>
    <mergeCell ref="A49:E49"/>
    <mergeCell ref="B2:E2"/>
    <mergeCell ref="B3:E3"/>
    <mergeCell ref="B4:E4"/>
    <mergeCell ref="A8:E8"/>
    <mergeCell ref="A9:E9"/>
    <mergeCell ref="B6:E6"/>
    <mergeCell ref="D22:E22"/>
    <mergeCell ref="D47:E47"/>
    <mergeCell ref="A10:E10"/>
  </mergeCells>
  <phoneticPr fontId="40" type="noConversion"/>
  <dataValidations xWindow="439" yWindow="923"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21 A51:A52 A26:A4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0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439" yWindow="92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B51:B52 B26:B46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39997558519241921"/>
    <pageSetUpPr fitToPage="1"/>
  </sheetPr>
  <dimension ref="A1:J33"/>
  <sheetViews>
    <sheetView zoomScaleNormal="100" workbookViewId="0">
      <selection activeCell="A9" sqref="A9:E9"/>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0" t="s">
        <v>109</v>
      </c>
      <c r="B1" s="140"/>
      <c r="C1" s="140"/>
      <c r="D1" s="140"/>
      <c r="E1" s="140"/>
    </row>
    <row r="2" spans="1:6" ht="21" customHeight="1" x14ac:dyDescent="0.2">
      <c r="A2" s="3" t="s">
        <v>110</v>
      </c>
      <c r="B2" s="138" t="str">
        <f>'Summary and sign-off'!B2:F2</f>
        <v>Aroturuki Tamariki</v>
      </c>
      <c r="C2" s="138"/>
      <c r="D2" s="138"/>
      <c r="E2" s="138"/>
    </row>
    <row r="3" spans="1:6" ht="31.5" x14ac:dyDescent="0.2">
      <c r="A3" s="3" t="s">
        <v>111</v>
      </c>
      <c r="B3" s="138" t="str">
        <f>'Summary and sign-off'!B3:F3</f>
        <v>Arran Jones</v>
      </c>
      <c r="C3" s="138"/>
      <c r="D3" s="138"/>
      <c r="E3" s="138"/>
    </row>
    <row r="4" spans="1:6" ht="21" customHeight="1" x14ac:dyDescent="0.2">
      <c r="A4" s="3" t="s">
        <v>112</v>
      </c>
      <c r="B4" s="138">
        <f>'Summary and sign-off'!B4:F4</f>
        <v>45047</v>
      </c>
      <c r="C4" s="138"/>
      <c r="D4" s="138"/>
      <c r="E4" s="138"/>
    </row>
    <row r="5" spans="1:6" ht="21" customHeight="1" x14ac:dyDescent="0.2">
      <c r="A5" s="3" t="s">
        <v>113</v>
      </c>
      <c r="B5" s="138">
        <f>'Summary and sign-off'!B5:F5</f>
        <v>45107</v>
      </c>
      <c r="C5" s="138"/>
      <c r="D5" s="138"/>
      <c r="E5" s="138"/>
    </row>
    <row r="6" spans="1:6" ht="21" customHeight="1" x14ac:dyDescent="0.2">
      <c r="A6" s="3" t="s">
        <v>114</v>
      </c>
      <c r="B6" s="133"/>
      <c r="C6" s="133"/>
      <c r="D6" s="133"/>
      <c r="E6" s="133"/>
    </row>
    <row r="7" spans="1:6" ht="21" customHeight="1" x14ac:dyDescent="0.2">
      <c r="A7" s="3" t="s">
        <v>55</v>
      </c>
      <c r="B7" s="133" t="s">
        <v>83</v>
      </c>
      <c r="C7" s="133"/>
      <c r="D7" s="133"/>
      <c r="E7" s="133"/>
    </row>
    <row r="8" spans="1:6" ht="35.25" customHeight="1" x14ac:dyDescent="0.25">
      <c r="A8" s="149" t="s">
        <v>138</v>
      </c>
      <c r="B8" s="149"/>
      <c r="C8" s="150"/>
      <c r="D8" s="150"/>
      <c r="E8" s="150"/>
      <c r="F8" s="27"/>
    </row>
    <row r="9" spans="1:6" ht="35.25" customHeight="1" x14ac:dyDescent="0.25">
      <c r="A9" s="147" t="s">
        <v>139</v>
      </c>
      <c r="B9" s="148"/>
      <c r="C9" s="148"/>
      <c r="D9" s="148"/>
      <c r="E9" s="148"/>
      <c r="F9" s="27"/>
    </row>
    <row r="10" spans="1:6" ht="27" customHeight="1" x14ac:dyDescent="0.2">
      <c r="A10" s="24" t="s">
        <v>140</v>
      </c>
      <c r="B10" s="24" t="s">
        <v>62</v>
      </c>
      <c r="C10" s="24" t="s">
        <v>141</v>
      </c>
      <c r="D10" s="24" t="s">
        <v>142</v>
      </c>
      <c r="E10" s="24" t="s">
        <v>122</v>
      </c>
      <c r="F10" s="20"/>
    </row>
    <row r="11" spans="1:6" s="2" customFormat="1" x14ac:dyDescent="0.2">
      <c r="A11" s="117" t="s">
        <v>197</v>
      </c>
      <c r="B11" s="118"/>
      <c r="C11" s="122"/>
      <c r="D11" s="122"/>
      <c r="E11" s="123"/>
    </row>
    <row r="12" spans="1:6" s="2" customFormat="1" x14ac:dyDescent="0.2">
      <c r="A12" s="117"/>
      <c r="B12" s="118"/>
      <c r="C12" s="122"/>
      <c r="D12" s="122"/>
      <c r="E12" s="123"/>
    </row>
    <row r="13" spans="1:6" s="2" customFormat="1" x14ac:dyDescent="0.2">
      <c r="A13" s="121"/>
      <c r="B13" s="118"/>
      <c r="C13" s="122"/>
      <c r="D13" s="122"/>
      <c r="E13" s="123"/>
    </row>
    <row r="14" spans="1:6" s="2" customFormat="1" ht="11.25" hidden="1" customHeight="1" x14ac:dyDescent="0.2">
      <c r="A14" s="98"/>
      <c r="B14" s="95"/>
      <c r="C14" s="99"/>
      <c r="D14" s="99"/>
      <c r="E14" s="100"/>
    </row>
    <row r="15" spans="1:6" ht="34.5" customHeight="1" x14ac:dyDescent="0.2">
      <c r="A15" s="53" t="s">
        <v>143</v>
      </c>
      <c r="B15" s="62">
        <f>SUM(B11:B14)</f>
        <v>0</v>
      </c>
      <c r="C15" s="70" t="str">
        <f>IF(SUBTOTAL(3,B11:B14)=SUBTOTAL(103,B11:B14),'Summary and sign-off'!$A$48,'Summary and sign-off'!$A$49)</f>
        <v>Check - there are no hidden rows with data</v>
      </c>
      <c r="D15" s="139" t="str">
        <f>IF('Summary and sign-off'!F58='Summary and sign-off'!F54,'Summary and sign-off'!A51,'Summary and sign-off'!A50)</f>
        <v>Check - each entry provides sufficient information</v>
      </c>
      <c r="E15" s="139"/>
      <c r="F15" s="2"/>
    </row>
    <row r="16" spans="1:6" x14ac:dyDescent="0.2">
      <c r="A16" s="18"/>
      <c r="B16" s="17"/>
      <c r="C16" s="17"/>
      <c r="D16" s="17"/>
      <c r="E16" s="17"/>
    </row>
    <row r="17" spans="1:6" x14ac:dyDescent="0.2">
      <c r="A17" s="18" t="s">
        <v>73</v>
      </c>
      <c r="B17" s="19"/>
      <c r="C17" s="17"/>
      <c r="D17" s="17"/>
      <c r="E17" s="17"/>
    </row>
    <row r="18" spans="1:6" ht="12.75" customHeight="1" x14ac:dyDescent="0.2">
      <c r="A18" s="20" t="s">
        <v>144</v>
      </c>
      <c r="B18" s="20"/>
      <c r="C18" s="20"/>
      <c r="D18" s="20"/>
      <c r="E18" s="20"/>
    </row>
    <row r="19" spans="1:6" x14ac:dyDescent="0.2">
      <c r="A19" s="20" t="s">
        <v>145</v>
      </c>
      <c r="B19" s="20"/>
      <c r="C19" s="28"/>
      <c r="D19" s="28"/>
      <c r="E19" s="28"/>
    </row>
    <row r="20" spans="1:6" x14ac:dyDescent="0.2">
      <c r="A20" s="20" t="s">
        <v>79</v>
      </c>
      <c r="B20" s="19"/>
      <c r="C20" s="17"/>
      <c r="D20" s="17"/>
      <c r="E20" s="17"/>
      <c r="F20" s="17"/>
    </row>
    <row r="21" spans="1:6" x14ac:dyDescent="0.2">
      <c r="A21" s="20" t="s">
        <v>146</v>
      </c>
      <c r="B21" s="20"/>
      <c r="C21" s="28"/>
      <c r="D21" s="28"/>
      <c r="E21" s="28"/>
    </row>
    <row r="22" spans="1:6" ht="12.75" customHeight="1" x14ac:dyDescent="0.2">
      <c r="A22" s="20" t="s">
        <v>147</v>
      </c>
      <c r="B22" s="20"/>
      <c r="C22" s="22"/>
      <c r="D22" s="22"/>
      <c r="E22" s="22"/>
    </row>
    <row r="23" spans="1:6" x14ac:dyDescent="0.2">
      <c r="A23" s="17"/>
      <c r="B23" s="17"/>
      <c r="C23" s="17"/>
      <c r="D23" s="17"/>
      <c r="E23" s="17"/>
    </row>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39997558519241921"/>
    <pageSetUpPr fitToPage="1"/>
  </sheetPr>
  <dimension ref="A1:M40"/>
  <sheetViews>
    <sheetView tabSelected="1" zoomScaleNormal="100" workbookViewId="0">
      <selection activeCell="F7" sqref="F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0" t="s">
        <v>109</v>
      </c>
      <c r="B1" s="140"/>
      <c r="C1" s="140"/>
      <c r="D1" s="140"/>
      <c r="E1" s="140"/>
    </row>
    <row r="2" spans="1:6" ht="21" customHeight="1" x14ac:dyDescent="0.2">
      <c r="A2" s="3" t="s">
        <v>110</v>
      </c>
      <c r="B2" s="138" t="str">
        <f>'Summary and sign-off'!B2:F2</f>
        <v>Aroturuki Tamariki</v>
      </c>
      <c r="C2" s="138"/>
      <c r="D2" s="138"/>
      <c r="E2" s="138"/>
    </row>
    <row r="3" spans="1:6" ht="31.5" x14ac:dyDescent="0.2">
      <c r="A3" s="3" t="s">
        <v>148</v>
      </c>
      <c r="B3" s="138" t="str">
        <f>'Summary and sign-off'!B3:F3</f>
        <v>Arran Jones</v>
      </c>
      <c r="C3" s="138"/>
      <c r="D3" s="138"/>
      <c r="E3" s="138"/>
    </row>
    <row r="4" spans="1:6" ht="21" customHeight="1" x14ac:dyDescent="0.2">
      <c r="A4" s="3" t="s">
        <v>112</v>
      </c>
      <c r="B4" s="138">
        <f>'Summary and sign-off'!B4:F4</f>
        <v>45047</v>
      </c>
      <c r="C4" s="138"/>
      <c r="D4" s="138"/>
      <c r="E4" s="138"/>
    </row>
    <row r="5" spans="1:6" ht="21" customHeight="1" x14ac:dyDescent="0.2">
      <c r="A5" s="3" t="s">
        <v>113</v>
      </c>
      <c r="B5" s="138">
        <f>'Summary and sign-off'!B5:F5</f>
        <v>45107</v>
      </c>
      <c r="C5" s="138"/>
      <c r="D5" s="138"/>
      <c r="E5" s="138"/>
    </row>
    <row r="6" spans="1:6" ht="21" customHeight="1" x14ac:dyDescent="0.2">
      <c r="A6" s="3" t="s">
        <v>114</v>
      </c>
      <c r="B6" s="133" t="s">
        <v>81</v>
      </c>
      <c r="C6" s="133"/>
      <c r="D6" s="133"/>
      <c r="E6" s="133"/>
      <c r="F6" s="23"/>
    </row>
    <row r="7" spans="1:6" ht="21" customHeight="1" x14ac:dyDescent="0.2">
      <c r="A7" s="3" t="s">
        <v>55</v>
      </c>
      <c r="B7" s="133" t="s">
        <v>83</v>
      </c>
      <c r="C7" s="133"/>
      <c r="D7" s="133"/>
      <c r="E7" s="133"/>
      <c r="F7" s="23"/>
    </row>
    <row r="8" spans="1:6" ht="35.25" customHeight="1" x14ac:dyDescent="0.2">
      <c r="A8" s="143" t="s">
        <v>149</v>
      </c>
      <c r="B8" s="143"/>
      <c r="C8" s="150"/>
      <c r="D8" s="150"/>
      <c r="E8" s="150"/>
    </row>
    <row r="9" spans="1:6" ht="35.25" customHeight="1" x14ac:dyDescent="0.2">
      <c r="A9" s="151" t="s">
        <v>150</v>
      </c>
      <c r="B9" s="152"/>
      <c r="C9" s="152"/>
      <c r="D9" s="152"/>
      <c r="E9" s="152"/>
    </row>
    <row r="10" spans="1:6" ht="27" customHeight="1" x14ac:dyDescent="0.2">
      <c r="A10" s="24" t="s">
        <v>118</v>
      </c>
      <c r="B10" s="24" t="s">
        <v>62</v>
      </c>
      <c r="C10" s="24" t="s">
        <v>151</v>
      </c>
      <c r="D10" s="24" t="s">
        <v>152</v>
      </c>
      <c r="E10" s="24" t="s">
        <v>122</v>
      </c>
      <c r="F10" s="20"/>
    </row>
    <row r="11" spans="1:6" s="2" customFormat="1" hidden="1" x14ac:dyDescent="0.2">
      <c r="A11" s="98"/>
      <c r="B11" s="95"/>
      <c r="C11" s="99"/>
      <c r="D11" s="99"/>
      <c r="E11" s="100"/>
    </row>
    <row r="12" spans="1:6" s="2" customFormat="1" x14ac:dyDescent="0.2">
      <c r="A12" s="117">
        <v>45047</v>
      </c>
      <c r="B12" s="118">
        <v>22.85</v>
      </c>
      <c r="C12" s="122" t="s">
        <v>204</v>
      </c>
      <c r="D12" s="122" t="s">
        <v>191</v>
      </c>
      <c r="E12" s="123"/>
    </row>
    <row r="13" spans="1:6" s="2" customFormat="1" x14ac:dyDescent="0.2">
      <c r="A13" s="117">
        <v>45078</v>
      </c>
      <c r="B13" s="118">
        <v>22.85</v>
      </c>
      <c r="C13" s="122" t="s">
        <v>192</v>
      </c>
      <c r="D13" s="122" t="s">
        <v>191</v>
      </c>
      <c r="E13" s="123"/>
    </row>
    <row r="14" spans="1:6" s="2" customFormat="1" x14ac:dyDescent="0.2">
      <c r="A14" s="117"/>
      <c r="B14" s="118"/>
      <c r="C14" s="122"/>
      <c r="D14" s="122"/>
      <c r="E14" s="123"/>
    </row>
    <row r="15" spans="1:6" s="2" customFormat="1" ht="25.5" x14ac:dyDescent="0.2">
      <c r="A15" s="117">
        <v>45048</v>
      </c>
      <c r="B15" s="118">
        <v>400</v>
      </c>
      <c r="C15" s="122" t="s">
        <v>203</v>
      </c>
      <c r="D15" s="122" t="s">
        <v>195</v>
      </c>
      <c r="E15" s="123" t="s">
        <v>178</v>
      </c>
    </row>
    <row r="16" spans="1:6" s="2" customFormat="1" x14ac:dyDescent="0.2">
      <c r="A16" s="117">
        <v>45099</v>
      </c>
      <c r="B16" s="118">
        <v>1000</v>
      </c>
      <c r="C16" s="122" t="s">
        <v>202</v>
      </c>
      <c r="D16" s="122" t="s">
        <v>195</v>
      </c>
      <c r="E16" s="123" t="s">
        <v>201</v>
      </c>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17"/>
      <c r="B22" s="118"/>
      <c r="C22" s="122"/>
      <c r="D22" s="122"/>
      <c r="E22" s="123"/>
    </row>
    <row r="23" spans="1:6" s="2" customFormat="1" x14ac:dyDescent="0.2">
      <c r="A23" s="121"/>
      <c r="B23" s="118"/>
      <c r="C23" s="122"/>
      <c r="D23" s="122"/>
      <c r="E23" s="123"/>
    </row>
    <row r="24" spans="1:6" s="2" customFormat="1" x14ac:dyDescent="0.2">
      <c r="A24" s="121"/>
      <c r="B24" s="118"/>
      <c r="C24" s="122"/>
      <c r="D24" s="122"/>
      <c r="E24" s="123"/>
    </row>
    <row r="25" spans="1:6" s="2" customFormat="1" hidden="1" x14ac:dyDescent="0.2">
      <c r="A25" s="98"/>
      <c r="B25" s="95"/>
      <c r="C25" s="99"/>
      <c r="D25" s="99"/>
      <c r="E25" s="100"/>
    </row>
    <row r="26" spans="1:6" ht="34.5" customHeight="1" x14ac:dyDescent="0.2">
      <c r="A26" s="53" t="s">
        <v>153</v>
      </c>
      <c r="B26" s="62">
        <f>SUM(B11:B25)</f>
        <v>1445.7</v>
      </c>
      <c r="C26" s="70" t="str">
        <f>IF(SUBTOTAL(3,B11:B25)=SUBTOTAL(103,B11:B25),'Summary and sign-off'!$A$48,'Summary and sign-off'!$A$49)</f>
        <v>Check - there are no hidden rows with data</v>
      </c>
      <c r="D26" s="139" t="str">
        <f>IF('Summary and sign-off'!F59='Summary and sign-off'!F54,'Summary and sign-off'!A51,'Summary and sign-off'!A50)</f>
        <v>Check - each entry provides sufficient information</v>
      </c>
      <c r="E26" s="139"/>
    </row>
    <row r="27" spans="1:6" ht="14.1" customHeight="1" x14ac:dyDescent="0.2">
      <c r="B27" s="17"/>
      <c r="C27" s="17"/>
      <c r="D27" s="17"/>
      <c r="E27" s="17"/>
    </row>
    <row r="28" spans="1:6" x14ac:dyDescent="0.2">
      <c r="A28" s="18" t="s">
        <v>154</v>
      </c>
      <c r="B28" s="17"/>
      <c r="C28" s="17"/>
      <c r="D28" s="17"/>
      <c r="E28" s="17"/>
    </row>
    <row r="29" spans="1:6" ht="12.6" customHeight="1" x14ac:dyDescent="0.2">
      <c r="A29" s="20" t="s">
        <v>132</v>
      </c>
      <c r="B29" s="17"/>
      <c r="C29" s="17"/>
      <c r="D29" s="17"/>
      <c r="E29" s="17"/>
    </row>
    <row r="30" spans="1:6" x14ac:dyDescent="0.2">
      <c r="A30" s="20" t="s">
        <v>79</v>
      </c>
      <c r="B30" s="19"/>
      <c r="C30" s="17"/>
      <c r="D30" s="17"/>
      <c r="E30" s="17"/>
      <c r="F30" s="17"/>
    </row>
    <row r="31" spans="1:6" x14ac:dyDescent="0.2">
      <c r="A31" s="20" t="s">
        <v>146</v>
      </c>
      <c r="C31" s="17"/>
      <c r="D31" s="17"/>
      <c r="E31" s="17"/>
      <c r="F31" s="17"/>
    </row>
    <row r="32" spans="1:6" ht="12.75" customHeight="1" x14ac:dyDescent="0.2">
      <c r="A32" s="20" t="s">
        <v>147</v>
      </c>
      <c r="B32" s="25"/>
      <c r="C32" s="22"/>
      <c r="D32" s="22"/>
      <c r="E32" s="22"/>
      <c r="F32" s="22"/>
    </row>
    <row r="33" spans="1:5" x14ac:dyDescent="0.2">
      <c r="B33" s="26"/>
      <c r="C33" s="17"/>
      <c r="D33" s="17"/>
      <c r="E33" s="17"/>
    </row>
    <row r="34" spans="1:5" hidden="1" x14ac:dyDescent="0.2">
      <c r="A34" s="17"/>
      <c r="B34" s="17"/>
      <c r="C34" s="17"/>
      <c r="D34" s="17"/>
    </row>
    <row r="35" spans="1:5" ht="12.75" hidden="1" customHeight="1" x14ac:dyDescent="0.2"/>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row r="40" spans="1:5" hidden="1" x14ac:dyDescent="0.2">
      <c r="A40" s="17"/>
      <c r="B40" s="17"/>
      <c r="C40" s="17"/>
      <c r="D40" s="17"/>
      <c r="E40" s="17"/>
    </row>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A15 A16 A17 A18 A19 A20 A21 A22 A23 A2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249977111117893"/>
    <pageSetUpPr fitToPage="1"/>
  </sheetPr>
  <dimension ref="A1:J45"/>
  <sheetViews>
    <sheetView zoomScaleNormal="100" workbookViewId="0">
      <selection activeCell="B5" sqref="B5:F5"/>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40" t="s">
        <v>155</v>
      </c>
      <c r="B1" s="140"/>
      <c r="C1" s="140"/>
      <c r="D1" s="140"/>
      <c r="E1" s="140"/>
      <c r="F1" s="140"/>
    </row>
    <row r="2" spans="1:7" ht="21" customHeight="1" x14ac:dyDescent="0.2">
      <c r="A2" s="3" t="s">
        <v>110</v>
      </c>
      <c r="B2" s="138" t="str">
        <f>'Summary and sign-off'!B2:F2</f>
        <v>Aroturuki Tamariki</v>
      </c>
      <c r="C2" s="138"/>
      <c r="D2" s="138"/>
      <c r="E2" s="138"/>
      <c r="F2" s="138"/>
    </row>
    <row r="3" spans="1:7" ht="31.5" x14ac:dyDescent="0.2">
      <c r="A3" s="3" t="s">
        <v>111</v>
      </c>
      <c r="B3" s="138" t="s">
        <v>171</v>
      </c>
      <c r="C3" s="138"/>
      <c r="D3" s="138"/>
      <c r="E3" s="138"/>
      <c r="F3" s="138"/>
    </row>
    <row r="4" spans="1:7" ht="21" customHeight="1" x14ac:dyDescent="0.2">
      <c r="A4" s="3" t="s">
        <v>112</v>
      </c>
      <c r="B4" s="138">
        <f>'Summary and sign-off'!B4:F4</f>
        <v>45047</v>
      </c>
      <c r="C4" s="138"/>
      <c r="D4" s="138"/>
      <c r="E4" s="138"/>
      <c r="F4" s="138"/>
    </row>
    <row r="5" spans="1:7" ht="21" customHeight="1" x14ac:dyDescent="0.2">
      <c r="A5" s="3" t="s">
        <v>113</v>
      </c>
      <c r="B5" s="138">
        <f>'Summary and sign-off'!B5:F5</f>
        <v>45107</v>
      </c>
      <c r="C5" s="138"/>
      <c r="D5" s="138"/>
      <c r="E5" s="138"/>
      <c r="F5" s="138"/>
    </row>
    <row r="6" spans="1:7" ht="21" customHeight="1" x14ac:dyDescent="0.2">
      <c r="A6" s="3" t="s">
        <v>156</v>
      </c>
      <c r="B6" s="133"/>
      <c r="C6" s="133"/>
      <c r="D6" s="133"/>
      <c r="E6" s="133"/>
      <c r="F6" s="133"/>
    </row>
    <row r="7" spans="1:7" ht="21" customHeight="1" x14ac:dyDescent="0.2">
      <c r="A7" s="3" t="s">
        <v>55</v>
      </c>
      <c r="B7" s="133" t="s">
        <v>83</v>
      </c>
      <c r="C7" s="133"/>
      <c r="D7" s="133"/>
      <c r="E7" s="133"/>
      <c r="F7" s="133"/>
    </row>
    <row r="8" spans="1:7" ht="36" customHeight="1" x14ac:dyDescent="0.2">
      <c r="A8" s="143" t="s">
        <v>157</v>
      </c>
      <c r="B8" s="143"/>
      <c r="C8" s="143"/>
      <c r="D8" s="143"/>
      <c r="E8" s="143"/>
      <c r="F8" s="143"/>
    </row>
    <row r="9" spans="1:7" ht="36" customHeight="1" x14ac:dyDescent="0.2">
      <c r="A9" s="151" t="s">
        <v>158</v>
      </c>
      <c r="B9" s="152"/>
      <c r="C9" s="152"/>
      <c r="D9" s="152"/>
      <c r="E9" s="152"/>
      <c r="F9" s="152"/>
    </row>
    <row r="10" spans="1:7" ht="39" customHeight="1" x14ac:dyDescent="0.2">
      <c r="A10" s="24" t="s">
        <v>118</v>
      </c>
      <c r="B10" s="112" t="s">
        <v>159</v>
      </c>
      <c r="C10" s="112" t="s">
        <v>160</v>
      </c>
      <c r="D10" s="112" t="s">
        <v>161</v>
      </c>
      <c r="E10" s="112" t="s">
        <v>162</v>
      </c>
      <c r="F10" s="112" t="s">
        <v>163</v>
      </c>
    </row>
    <row r="11" spans="1:7" s="2" customFormat="1" x14ac:dyDescent="0.2">
      <c r="A11" s="117" t="s">
        <v>193</v>
      </c>
      <c r="B11" s="122"/>
      <c r="C11" s="125"/>
      <c r="D11" s="122"/>
      <c r="E11" s="126"/>
      <c r="F11" s="123"/>
    </row>
    <row r="12" spans="1:7" s="2" customFormat="1" x14ac:dyDescent="0.2">
      <c r="A12" s="117"/>
      <c r="B12" s="124"/>
      <c r="C12" s="125"/>
      <c r="D12" s="124"/>
      <c r="E12" s="126"/>
      <c r="F12" s="127"/>
    </row>
    <row r="13" spans="1:7" s="2" customFormat="1" x14ac:dyDescent="0.2">
      <c r="A13" s="117"/>
      <c r="B13" s="124"/>
      <c r="C13" s="125"/>
      <c r="D13" s="124"/>
      <c r="E13" s="126"/>
      <c r="F13" s="127"/>
    </row>
    <row r="14" spans="1:7" s="2" customFormat="1" hidden="1" x14ac:dyDescent="0.2">
      <c r="A14" s="94"/>
      <c r="B14" s="99"/>
      <c r="C14" s="101"/>
      <c r="D14" s="99"/>
      <c r="E14" s="102"/>
      <c r="F14" s="100"/>
    </row>
    <row r="15" spans="1:7" ht="34.5" customHeight="1" x14ac:dyDescent="0.2">
      <c r="A15" s="113" t="s">
        <v>164</v>
      </c>
      <c r="B15" s="114" t="s">
        <v>165</v>
      </c>
      <c r="C15" s="115">
        <f>C16+C17</f>
        <v>0</v>
      </c>
      <c r="D15" s="116" t="str">
        <f>IF(SUBTOTAL(3,C11:C14)=SUBTOTAL(103,C11:C14),'Summary and sign-off'!$A$48,'Summary and sign-off'!$A$49)</f>
        <v>Check - there are no hidden rows with data</v>
      </c>
      <c r="E15" s="139" t="str">
        <f>IF('Summary and sign-off'!F60='Summary and sign-off'!F54,'Summary and sign-off'!A52,'Summary and sign-off'!A50)</f>
        <v>Check - each entry provides sufficient information</v>
      </c>
      <c r="F15" s="139"/>
      <c r="G15" s="2"/>
    </row>
    <row r="16" spans="1:7" ht="25.5" customHeight="1" x14ac:dyDescent="0.25">
      <c r="A16" s="54"/>
      <c r="B16" s="55" t="s">
        <v>96</v>
      </c>
      <c r="C16" s="56">
        <f>COUNTIF(C11:C14,'Summary and sign-off'!A45)</f>
        <v>0</v>
      </c>
      <c r="D16" s="14"/>
      <c r="E16" s="15"/>
      <c r="F16" s="16"/>
    </row>
    <row r="17" spans="1:6" ht="25.5" customHeight="1" x14ac:dyDescent="0.25">
      <c r="A17" s="54"/>
      <c r="B17" s="55" t="s">
        <v>97</v>
      </c>
      <c r="C17" s="56">
        <f>COUNTIF(C11:C14,'Summary and sign-off'!A46)</f>
        <v>0</v>
      </c>
      <c r="D17" s="14"/>
      <c r="E17" s="15"/>
      <c r="F17" s="16"/>
    </row>
    <row r="18" spans="1:6" x14ac:dyDescent="0.2">
      <c r="A18" s="17"/>
      <c r="B18" s="18"/>
      <c r="C18" s="17"/>
      <c r="D18" s="19"/>
      <c r="E18" s="19"/>
      <c r="F18" s="17"/>
    </row>
    <row r="19" spans="1:6" x14ac:dyDescent="0.2">
      <c r="A19" s="18" t="s">
        <v>154</v>
      </c>
      <c r="B19" s="18"/>
      <c r="C19" s="18"/>
      <c r="D19" s="18"/>
      <c r="E19" s="18"/>
      <c r="F19" s="18"/>
    </row>
    <row r="20" spans="1:6" ht="12.6" customHeight="1" x14ac:dyDescent="0.2">
      <c r="A20" s="20" t="s">
        <v>132</v>
      </c>
      <c r="B20" s="17"/>
      <c r="C20" s="17"/>
      <c r="D20" s="17"/>
      <c r="E20" s="17"/>
    </row>
    <row r="21" spans="1:6" x14ac:dyDescent="0.2">
      <c r="A21" s="20" t="s">
        <v>79</v>
      </c>
      <c r="B21" s="19"/>
      <c r="C21" s="17"/>
      <c r="D21" s="17"/>
      <c r="E21" s="17"/>
      <c r="F21" s="17"/>
    </row>
    <row r="22" spans="1:6" x14ac:dyDescent="0.2">
      <c r="A22" s="20" t="s">
        <v>166</v>
      </c>
      <c r="B22" s="21"/>
      <c r="C22" s="21"/>
      <c r="D22" s="21"/>
      <c r="E22" s="21"/>
      <c r="F22" s="21"/>
    </row>
    <row r="23" spans="1:6" ht="12.75" customHeight="1" x14ac:dyDescent="0.2">
      <c r="A23" s="20" t="s">
        <v>167</v>
      </c>
      <c r="B23" s="17"/>
      <c r="C23" s="17"/>
      <c r="D23" s="17"/>
      <c r="E23" s="17"/>
      <c r="F23" s="17"/>
    </row>
    <row r="24" spans="1:6" ht="12.95" customHeight="1" x14ac:dyDescent="0.2">
      <c r="A24" s="20" t="s">
        <v>168</v>
      </c>
      <c r="B24" s="17"/>
      <c r="C24" s="17"/>
      <c r="D24" s="17"/>
      <c r="E24" s="17"/>
      <c r="F24" s="17"/>
    </row>
    <row r="25" spans="1:6" x14ac:dyDescent="0.2">
      <c r="A25" s="20" t="s">
        <v>169</v>
      </c>
      <c r="C25" s="17"/>
      <c r="D25" s="17"/>
      <c r="E25" s="17"/>
      <c r="F25" s="17"/>
    </row>
    <row r="26" spans="1:6" ht="12.75" customHeight="1" x14ac:dyDescent="0.2">
      <c r="A26" s="20" t="s">
        <v>147</v>
      </c>
      <c r="B26" s="20"/>
      <c r="C26" s="22"/>
      <c r="D26" s="22"/>
      <c r="E26" s="22"/>
      <c r="F26" s="22"/>
    </row>
    <row r="27" spans="1:6" ht="12.75" customHeight="1" x14ac:dyDescent="0.2">
      <c r="A27" s="20"/>
      <c r="B27" s="20"/>
      <c r="C27" s="22"/>
      <c r="D27" s="22"/>
      <c r="E27" s="22"/>
      <c r="F27" s="22"/>
    </row>
    <row r="28" spans="1:6" ht="12.75" hidden="1" customHeight="1" x14ac:dyDescent="0.2">
      <c r="A28" s="20"/>
      <c r="B28" s="20"/>
      <c r="C28" s="22"/>
      <c r="D28" s="22"/>
      <c r="E28" s="22"/>
      <c r="F28" s="22"/>
    </row>
    <row r="29" spans="1:6" x14ac:dyDescent="0.2"/>
    <row r="30" spans="1:6" x14ac:dyDescent="0.2"/>
    <row r="31" spans="1:6" hidden="1" x14ac:dyDescent="0.2">
      <c r="A31" s="18"/>
      <c r="B31" s="18"/>
      <c r="C31" s="18"/>
      <c r="D31" s="18"/>
      <c r="E31" s="18"/>
      <c r="F31" s="18"/>
    </row>
    <row r="32" spans="1:6" hidden="1" x14ac:dyDescent="0.2">
      <c r="A32" s="18"/>
      <c r="B32" s="18"/>
      <c r="C32" s="18"/>
      <c r="D32" s="18"/>
      <c r="E32" s="18"/>
      <c r="F32" s="18"/>
    </row>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36" spans="1:6" x14ac:dyDescent="0.2"/>
    <row r="37" spans="1:6" x14ac:dyDescent="0.2"/>
    <row r="38" spans="1:6" x14ac:dyDescent="0.2"/>
    <row r="39" spans="1:6" x14ac:dyDescent="0.2"/>
    <row r="40" spans="1:6" x14ac:dyDescent="0.2"/>
    <row r="41" spans="1:6" x14ac:dyDescent="0.2"/>
    <row r="44" spans="1:6" x14ac:dyDescent="0.2"/>
    <row r="45" spans="1:6" x14ac:dyDescent="0.2"/>
  </sheetData>
  <sheetProtection algorithmName="SHA-512" hashValue="/da+xk82eiOULp4acn8XLX99IXGUwajrmdURAFlfJMY6ubYp8VsWX3TA4ceWs7SUxpgH25qYVDM2n7xagZEKqw==" saltValue="IRUkveOPYGqwMH8SnRgfBQ==" spinCount="100000" sheet="1" formatCells="0" formatColumns="0" formatRows="0" insertColumns="0" insertRows="0" insertHyperlinks="0" deleteColumns="0" deleteRows="0" sort="0" autoFilter="0" pivotTables="0"/>
  <dataConsolidate/>
  <mergeCells count="10">
    <mergeCell ref="E15:F1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C11:C14</xm:sqref>
        </x14:dataValidation>
        <x14:dataValidation type="list" errorStyle="information" operator="greaterThan" allowBlank="1" showInputMessage="1" prompt="Provide specific $ value if possible" xr:uid="{00000000-0002-0000-0500-000003000000}">
          <x14:formula1>
            <xm:f>'Summary and sign-off'!$A$39:$A$44</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3d224ff-10c4-4a35-bdc6-5bbdc623b7e9">ATICM-1271144430-8</_dlc_DocId>
    <_dlc_DocIdUrl xmlns="03d224ff-10c4-4a35-bdc6-5bbdc623b7e9">
      <Url>https://aroturuki.sharepoint.com/sites/ECM-Website/_layouts/15/DocIdRedir.aspx?ID=ATICM-1271144430-8</Url>
      <Description>ATICM-1271144430-8</Description>
    </_dlc_DocIdUrl>
    <Subactivity xmlns="4f9c820c-e7e2-444d-97ee-45f2b3485c1d">Website</Subactivity>
    <BusinessValue xmlns="4f9c820c-e7e2-444d-97ee-45f2b3485c1d">NA</BusinessValue>
    <PRADateDisposal xmlns="4f9c820c-e7e2-444d-97ee-45f2b3485c1d" xsi:nil="true"/>
    <KeyWords xmlns="15ffb055-6eb4-45a1-bc20-bf2ac0d420da" xsi:nil="true"/>
    <SecurityClassification xmlns="15ffb055-6eb4-45a1-bc20-bf2ac0d420da" xsi:nil="true"/>
    <PRADate3 xmlns="4f9c820c-e7e2-444d-97ee-45f2b3485c1d" xsi:nil="true"/>
    <PRAText5 xmlns="4f9c820c-e7e2-444d-97ee-45f2b3485c1d" xsi:nil="true"/>
    <Level2 xmlns="c91a514c-9034-4fa3-897a-8352025b26ed">NA</Level2>
    <Activity xmlns="4f9c820c-e7e2-444d-97ee-45f2b3485c1d">External Communications</Activity>
    <AggregationStatus xmlns="4f9c820c-e7e2-444d-97ee-45f2b3485c1d">Normal</AggregationStatus>
    <OverrideLabel xmlns="d0b61010-d6f3-4072-b934-7bbb13e97771" xsi:nil="true"/>
    <CategoryValue xmlns="4f9c820c-e7e2-444d-97ee-45f2b3485c1d">NA</CategoryValue>
    <PRADate2 xmlns="4f9c820c-e7e2-444d-97ee-45f2b3485c1d" xsi:nil="true"/>
    <Case xmlns="4f9c820c-e7e2-444d-97ee-45f2b3485c1d">NA</Case>
    <PRAText1 xmlns="4f9c820c-e7e2-444d-97ee-45f2b3485c1d" xsi:nil="true"/>
    <PRAText4 xmlns="4f9c820c-e7e2-444d-97ee-45f2b3485c1d" xsi:nil="true"/>
    <Level3 xmlns="c91a514c-9034-4fa3-897a-8352025b26ed">NA</Level3>
    <Team xmlns="c91a514c-9034-4fa3-897a-8352025b26ed">Website</Team>
    <Project xmlns="4f9c820c-e7e2-444d-97ee-45f2b3485c1d">NA</Project>
    <FunctionGroup xmlns="4f9c820c-e7e2-444d-97ee-45f2b3485c1d">NA</FunctionGroup>
    <Function xmlns="4f9c820c-e7e2-444d-97ee-45f2b3485c1d">Communications</Function>
    <SetLabel xmlns="d0b61010-d6f3-4072-b934-7bbb13e97771">D03M</SetLabel>
    <RelatedPeople xmlns="4f9c820c-e7e2-444d-97ee-45f2b3485c1d">
      <UserInfo>
        <DisplayName/>
        <AccountId xsi:nil="true"/>
        <AccountType/>
      </UserInfo>
    </RelatedPeople>
    <AggregationNarrative xmlns="725c79e5-42ce-4aa0-ac78-b6418001f0d2" xsi:nil="true"/>
    <Channel xmlns="c91a514c-9034-4fa3-897a-8352025b26ed">General</Channel>
    <PRAType xmlns="4f9c820c-e7e2-444d-97ee-45f2b3485c1d">Doc</PRAType>
    <PRADate1 xmlns="4f9c820c-e7e2-444d-97ee-45f2b3485c1d" xsi:nil="true"/>
    <DocumentType xmlns="4f9c820c-e7e2-444d-97ee-45f2b3485c1d" xsi:nil="true"/>
    <PRAText3 xmlns="4f9c820c-e7e2-444d-97ee-45f2b3485c1d" xsi:nil="true"/>
    <Year xmlns="c91a514c-9034-4fa3-897a-8352025b26ed">NA</Year>
    <Narrative xmlns="4f9c820c-e7e2-444d-97ee-45f2b3485c1d" xsi:nil="true"/>
    <CategoryName xmlns="4f9c820c-e7e2-444d-97ee-45f2b3485c1d">Corporate documents for publishing</CategoryName>
    <PRADateTrigger xmlns="4f9c820c-e7e2-444d-97ee-45f2b3485c1d" xsi:nil="true"/>
    <PRAText2 xmlns="4f9c820c-e7e2-444d-97ee-45f2b3485c1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Document" ma:contentTypeID="0x010100B0B031516F6D8C4DB275B607DCF2CAAB" ma:contentTypeVersion="78" ma:contentTypeDescription="Create a new document." ma:contentTypeScope="" ma:versionID="6d2341bf068822ed706231e0ec685ad1">
  <xsd:schema xmlns:xsd="http://www.w3.org/2001/XMLSchema" xmlns:xs="http://www.w3.org/2001/XMLSchema" xmlns:p="http://schemas.microsoft.com/office/2006/metadata/properties" xmlns:ns2="03d224ff-10c4-4a35-bdc6-5bbdc623b7e9" xmlns:ns3="4f9c820c-e7e2-444d-97ee-45f2b3485c1d" xmlns:ns4="15ffb055-6eb4-45a1-bc20-bf2ac0d420da" xmlns:ns5="725c79e5-42ce-4aa0-ac78-b6418001f0d2" xmlns:ns6="c91a514c-9034-4fa3-897a-8352025b26ed" xmlns:ns7="d0b61010-d6f3-4072-b934-7bbb13e97771" xmlns:ns8="3630eeac-f472-4db8-8c3f-597901cae16e" targetNamespace="http://schemas.microsoft.com/office/2006/metadata/properties" ma:root="true" ma:fieldsID="a73748e4b386b4414186894d3c4817e6" ns2:_="" ns3:_="" ns4:_="" ns5:_="" ns6:_="" ns7:_="" ns8:_="">
    <xsd:import namespace="03d224ff-10c4-4a35-bdc6-5bbdc623b7e9"/>
    <xsd:import namespace="4f9c820c-e7e2-444d-97ee-45f2b3485c1d"/>
    <xsd:import namespace="15ffb055-6eb4-45a1-bc20-bf2ac0d420da"/>
    <xsd:import namespace="725c79e5-42ce-4aa0-ac78-b6418001f0d2"/>
    <xsd:import namespace="c91a514c-9034-4fa3-897a-8352025b26ed"/>
    <xsd:import namespace="d0b61010-d6f3-4072-b934-7bbb13e97771"/>
    <xsd:import namespace="3630eeac-f472-4db8-8c3f-597901cae16e"/>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KeyWords" minOccurs="0"/>
                <xsd:element ref="ns3:Narrative" minOccurs="0"/>
                <xsd:element ref="ns4:SecurityClassification" minOccurs="0"/>
                <xsd:element ref="ns3:Subactivity" minOccurs="0"/>
                <xsd:element ref="ns3:Case" minOccurs="0"/>
                <xsd:element ref="ns3:RelatedPeople" minOccurs="0"/>
                <xsd:element ref="ns3:CategoryName" minOccurs="0"/>
                <xsd:element ref="ns3:CategoryValue" minOccurs="0"/>
                <xsd:element ref="ns3:BusinessValue" minOccurs="0"/>
                <xsd:element ref="ns3:FunctionGroup" minOccurs="0"/>
                <xsd:element ref="ns3:Function" minOccurs="0"/>
                <xsd:element ref="ns3:PRAType" minOccurs="0"/>
                <xsd:element ref="ns3:PRADate1"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AggregationStatus" minOccurs="0"/>
                <xsd:element ref="ns3:Project" minOccurs="0"/>
                <xsd:element ref="ns3:Activity" minOccurs="0"/>
                <xsd:element ref="ns5:AggregationNarrative" minOccurs="0"/>
                <xsd:element ref="ns6:Channel" minOccurs="0"/>
                <xsd:element ref="ns6:Team" minOccurs="0"/>
                <xsd:element ref="ns6:Level2" minOccurs="0"/>
                <xsd:element ref="ns6:Level3" minOccurs="0"/>
                <xsd:element ref="ns6:Year" minOccurs="0"/>
                <xsd:element ref="ns7:SetLabel" minOccurs="0"/>
                <xsd:element ref="ns7:OverrideLabel" minOccurs="0"/>
                <xsd:element ref="ns8:MediaServiceMetadata" minOccurs="0"/>
                <xsd:element ref="ns8:MediaServiceFastMetadata" minOccurs="0"/>
                <xsd:element ref="ns8: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224ff-10c4-4a35-bdc6-5bbdc623b7e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1" nillable="true" ma:displayName="Document Type" ma:format="Dropdown" ma:hidden="true" ma:internalName="DocumentType">
      <xsd:simpleType>
        <xsd:restriction base="dms:Choice">
          <xsd:enumeration value="ADVICE, Ministerial"/>
          <xsd:enumeration value="APPLICATION, certificate, consent related"/>
          <xsd:enumeration value="CONTRACT, Variation, Agreement"/>
          <xsd:enumeration value="CORRESPONDENCE"/>
          <xsd:enumeration value="DRAWING, Floorplan, Map"/>
          <xsd:enumeration value="EMPLOYMENT related"/>
          <xsd:enumeration value="FINANCIAL related"/>
          <xsd:enumeration value="KNOWLEDGE article"/>
          <xsd:enumeration value="MEETING related"/>
          <xsd:enumeration value="MODEL, Dataset, Working"/>
          <xsd:enumeration value="PHOTO, Image or Multi-media"/>
          <xsd:enumeration value="PRESENTATION"/>
          <xsd:enumeration value="PUBLICATION material"/>
          <xsd:enumeration value="REPORT, or planning related"/>
          <xsd:enumeration value="RULES, Policy, Bylaw, procedure"/>
          <xsd:enumeration value="SPECIFICATION or standard"/>
          <xsd:enumeration value="TEMPLATE, Checklist or Form"/>
        </xsd:restriction>
      </xsd:simpleType>
    </xsd:element>
    <xsd:element name="Narrative" ma:index="13" nillable="true" ma:displayName="Narrative" ma:hidden="true" ma:internalName="Narrative" ma:readOnly="false">
      <xsd:simpleType>
        <xsd:restriction base="dms:Note"/>
      </xsd:simpleType>
    </xsd:element>
    <xsd:element name="Subactivity" ma:index="15" nillable="true" ma:displayName="Subactivity" ma:default="Website" ma:hidden="true" ma:internalName="Subactivity" ma:readOnly="false">
      <xsd:simpleType>
        <xsd:restriction base="dms:Text">
          <xsd:maxLength value="255"/>
        </xsd:restriction>
      </xsd:simpleType>
    </xsd:element>
    <xsd:element name="Case" ma:index="16" nillable="true" ma:displayName="Case" ma:default="NA" ma:hidden="true" ma:internalName="Case" ma:readOnly="false">
      <xsd:simpleType>
        <xsd:restriction base="dms:Text">
          <xsd:maxLength value="255"/>
        </xsd:restriction>
      </xsd:simpleType>
    </xsd:element>
    <xsd:element name="RelatedPeople" ma:index="17"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8" nillable="true" ma:displayName="Category 1" ma:default="NA" ma:hidden="true" ma:internalName="CategoryName" ma:readOnly="false">
      <xsd:simpleType>
        <xsd:restriction base="dms:Text">
          <xsd:maxLength value="255"/>
        </xsd:restriction>
      </xsd:simpleType>
    </xsd:element>
    <xsd:element name="CategoryValue" ma:index="19" nillable="true" ma:displayName="Category 2" ma:default="NA" ma:hidden="true" ma:internalName="CategoryValue" ma:readOnly="false">
      <xsd:simpleType>
        <xsd:restriction base="dms:Text">
          <xsd:maxLength value="255"/>
        </xsd:restriction>
      </xsd:simpleType>
    </xsd:element>
    <xsd:element name="BusinessValue" ma:index="20" nillable="true" ma:displayName="Business Value" ma:default="NA" ma:hidden="true" ma:internalName="BusinessValue" ma:readOnly="false">
      <xsd:simpleType>
        <xsd:restriction base="dms:Text">
          <xsd:maxLength value="255"/>
        </xsd:restriction>
      </xsd:simpleType>
    </xsd:element>
    <xsd:element name="FunctionGroup" ma:index="21" nillable="true" ma:displayName="Function Group" ma:default="NA" ma:hidden="true" ma:internalName="FunctionGroup" ma:readOnly="false">
      <xsd:simpleType>
        <xsd:restriction base="dms:Text">
          <xsd:maxLength value="255"/>
        </xsd:restriction>
      </xsd:simpleType>
    </xsd:element>
    <xsd:element name="Function" ma:index="22" nillable="true" ma:displayName="Function" ma:default="Communications" ma:hidden="true" ma:internalName="Function" ma:readOnly="false">
      <xsd:simpleType>
        <xsd:restriction base="dms:Text">
          <xsd:maxLength value="255"/>
        </xsd:restriction>
      </xsd:simpleType>
    </xsd:element>
    <xsd:element name="PRAType" ma:index="23" nillable="true" ma:displayName="PRA Type" ma:default="Doc" ma:hidden="true" ma:indexed="true" ma:internalName="PRAType" ma:readOnly="false">
      <xsd:simpleType>
        <xsd:restriction base="dms:Text">
          <xsd:maxLength value="255"/>
        </xsd:restriction>
      </xsd:simpleType>
    </xsd:element>
    <xsd:element name="PRADate1" ma:index="24" nillable="true" ma:displayName="PRA Date 1" ma:format="DateOnly" ma:hidden="true" ma:internalName="PRADate1" ma:readOnly="false">
      <xsd:simpleType>
        <xsd:restriction base="dms:DateTime"/>
      </xsd:simpleType>
    </xsd:element>
    <xsd:element name="PRADate2" ma:index="25" nillable="true" ma:displayName="PRA Date 2" ma:format="DateOnly" ma:hidden="true" ma:internalName="PRADate2" ma:readOnly="false">
      <xsd:simpleType>
        <xsd:restriction base="dms:DateTime"/>
      </xsd:simpleType>
    </xsd:element>
    <xsd:element name="PRADate3" ma:index="26" nillable="true" ma:displayName="PRA Date 3" ma:format="DateOnly" ma:hidden="true" ma:internalName="PRADate3" ma:readOnly="false">
      <xsd:simpleType>
        <xsd:restriction base="dms:DateTime"/>
      </xsd:simpleType>
    </xsd:element>
    <xsd:element name="PRADateDisposal" ma:index="27" nillable="true" ma:displayName="PRA Date Disposal" ma:format="DateOnly" ma:hidden="true" ma:internalName="PRADateDisposal" ma:readOnly="false">
      <xsd:simpleType>
        <xsd:restriction base="dms:DateTime"/>
      </xsd:simpleType>
    </xsd:element>
    <xsd:element name="PRADateTrigger" ma:index="28" nillable="true" ma:displayName="PRA Date Trigger" ma:format="DateOnly" ma:hidden="true" ma:internalName="PRADateTrigger" ma:readOnly="false">
      <xsd:simpleType>
        <xsd:restriction base="dms:DateTime"/>
      </xsd:simpleType>
    </xsd:element>
    <xsd:element name="PRAText1" ma:index="29" nillable="true" ma:displayName="PRA Text 1" ma:hidden="true" ma:internalName="PRAText1" ma:readOnly="false">
      <xsd:simpleType>
        <xsd:restriction base="dms:Text">
          <xsd:maxLength value="255"/>
        </xsd:restriction>
      </xsd:simpleType>
    </xsd:element>
    <xsd:element name="PRAText2" ma:index="30" nillable="true" ma:displayName="PRA Text 2" ma:hidden="true" ma:internalName="PRAText2" ma:readOnly="false">
      <xsd:simpleType>
        <xsd:restriction base="dms:Text">
          <xsd:maxLength value="255"/>
        </xsd:restriction>
      </xsd:simpleType>
    </xsd:element>
    <xsd:element name="PRAText3" ma:index="31" nillable="true" ma:displayName="PRA Text 3" ma:hidden="true" ma:internalName="PRAText3" ma:readOnly="false">
      <xsd:simpleType>
        <xsd:restriction base="dms:Text">
          <xsd:maxLength value="255"/>
        </xsd:restriction>
      </xsd:simpleType>
    </xsd:element>
    <xsd:element name="PRAText4" ma:index="32" nillable="true" ma:displayName="PRA Text 4" ma:hidden="true" ma:internalName="PRAText4" ma:readOnly="false">
      <xsd:simpleType>
        <xsd:restriction base="dms:Text">
          <xsd:maxLength value="255"/>
        </xsd:restriction>
      </xsd:simpleType>
    </xsd:element>
    <xsd:element name="PRAText5" ma:index="33" nillable="true" ma:displayName="PRA Text 5" ma:hidden="true" ma:internalName="PRAText5" ma:readOnly="false">
      <xsd:simpleType>
        <xsd:restriction base="dms:Text">
          <xsd:maxLength value="255"/>
        </xsd:restriction>
      </xsd:simpleType>
    </xsd:element>
    <xsd:element name="AggregationStatus" ma:index="34"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5" nillable="true" ma:displayName="Project" ma:default="NA" ma:hidden="true" ma:internalName="Project" ma:readOnly="false">
      <xsd:simpleType>
        <xsd:restriction base="dms:Text">
          <xsd:maxLength value="255"/>
        </xsd:restriction>
      </xsd:simpleType>
    </xsd:element>
    <xsd:element name="Activity" ma:index="36" nillable="true" ma:displayName="Activity" ma:default="External Communications"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2" nillable="true" ma:displayName="Key Words" ma:hidden="true" ma:internalName="KeyWords" ma:readOnly="false">
      <xsd:simpleType>
        <xsd:restriction base="dms:Note"/>
      </xsd:simpleType>
    </xsd:element>
    <xsd:element name="SecurityClassification" ma:index="14" nillable="true" ma:displayName="Security Classification" ma:format="Dropdown" ma:hidden="true" ma:internalName="SecurityClassification" ma:readOnly="false">
      <xsd:simpleType>
        <xsd:restriction base="dms:Choice">
          <xsd:enumeration value="Staff in Confidence"/>
          <xsd:enumeration value="Privacy"/>
          <xsd:enumeration value="Commercial In-Confidence"/>
          <xsd:enumeration value="Restricted/Sensitive"/>
          <xsd:enumeration value="Embargo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7"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8" nillable="true" ma:displayName="Channel" ma:default="NA" ma:hidden="true" ma:internalName="Channel" ma:readOnly="false">
      <xsd:simpleType>
        <xsd:restriction base="dms:Text">
          <xsd:maxLength value="255"/>
        </xsd:restriction>
      </xsd:simpleType>
    </xsd:element>
    <xsd:element name="Team" ma:index="39" nillable="true" ma:displayName="Team" ma:default="Website" ma:hidden="true" ma:internalName="Team" ma:readOnly="false">
      <xsd:simpleType>
        <xsd:restriction base="dms:Text">
          <xsd:maxLength value="255"/>
        </xsd:restriction>
      </xsd:simpleType>
    </xsd:element>
    <xsd:element name="Level2" ma:index="40" nillable="true" ma:displayName="Level2" ma:default="NA" ma:hidden="true" ma:internalName="Level2" ma:readOnly="false">
      <xsd:simpleType>
        <xsd:restriction base="dms:Text">
          <xsd:maxLength value="255"/>
        </xsd:restriction>
      </xsd:simpleType>
    </xsd:element>
    <xsd:element name="Level3" ma:index="41" nillable="true" ma:displayName="Level3" ma:default="NA" ma:hidden="true" ma:internalName="Level3" ma:readOnly="false">
      <xsd:simpleType>
        <xsd:restriction base="dms:Text">
          <xsd:maxLength value="255"/>
        </xsd:restriction>
      </xsd:simpleType>
    </xsd:element>
    <xsd:element name="Year" ma:index="42"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b61010-d6f3-4072-b934-7bbb13e97771" elementFormDefault="qualified">
    <xsd:import namespace="http://schemas.microsoft.com/office/2006/documentManagement/types"/>
    <xsd:import namespace="http://schemas.microsoft.com/office/infopath/2007/PartnerControls"/>
    <xsd:element name="SetLabel" ma:index="43" nillable="true" ma:displayName="Set Label" ma:default="D03M" ma:hidden="true" ma:indexed="true" ma:internalName="SetLabel">
      <xsd:simpleType>
        <xsd:restriction base="dms:Text">
          <xsd:maxLength value="255"/>
        </xsd:restriction>
      </xsd:simpleType>
    </xsd:element>
    <xsd:element name="OverrideLabel" ma:index="44" nillable="true" ma:displayName="Override Label" ma:hidden="true" ma:indexed="true" ma:internalName="OverrideLabel"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30eeac-f472-4db8-8c3f-597901cae16e" elementFormDefault="qualified">
    <xsd:import namespace="http://schemas.microsoft.com/office/2006/documentManagement/types"/>
    <xsd:import namespace="http://schemas.microsoft.com/office/infopath/2007/PartnerControls"/>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purl.org/dc/dcmitype/"/>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infopath/2007/PartnerControls"/>
    <ds:schemaRef ds:uri="12165527-d881-4234-97f9-ee139a3f0c31"/>
    <ds:schemaRef ds:uri="http://schemas.microsoft.com/office/2006/metadata/properties"/>
    <ds:schemaRef ds:uri="http://purl.org/dc/terms/"/>
    <ds:schemaRef ds:uri="03d224ff-10c4-4a35-bdc6-5bbdc623b7e9"/>
    <ds:schemaRef ds:uri="4f9c820c-e7e2-444d-97ee-45f2b3485c1d"/>
    <ds:schemaRef ds:uri="15ffb055-6eb4-45a1-bc20-bf2ac0d420da"/>
    <ds:schemaRef ds:uri="c91a514c-9034-4fa3-897a-8352025b26ed"/>
    <ds:schemaRef ds:uri="d0b61010-d6f3-4072-b934-7bbb13e97771"/>
    <ds:schemaRef ds:uri="725c79e5-42ce-4aa0-ac78-b6418001f0d2"/>
  </ds:schemaRefs>
</ds:datastoreItem>
</file>

<file path=customXml/itemProps3.xml><?xml version="1.0" encoding="utf-8"?>
<ds:datastoreItem xmlns:ds="http://schemas.openxmlformats.org/officeDocument/2006/customXml" ds:itemID="{25DC02FB-96D7-4415-BF1B-1A9C1CFE2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224ff-10c4-4a35-bdc6-5bbdc623b7e9"/>
    <ds:schemaRef ds:uri="4f9c820c-e7e2-444d-97ee-45f2b3485c1d"/>
    <ds:schemaRef ds:uri="15ffb055-6eb4-45a1-bc20-bf2ac0d420da"/>
    <ds:schemaRef ds:uri="725c79e5-42ce-4aa0-ac78-b6418001f0d2"/>
    <ds:schemaRef ds:uri="c91a514c-9034-4fa3-897a-8352025b26ed"/>
    <ds:schemaRef ds:uri="d0b61010-d6f3-4072-b934-7bbb13e97771"/>
    <ds:schemaRef ds:uri="3630eeac-f472-4db8-8c3f-597901cae1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Rachel Dahlberg</cp:lastModifiedBy>
  <cp:revision/>
  <dcterms:created xsi:type="dcterms:W3CDTF">2010-10-17T20:59:02Z</dcterms:created>
  <dcterms:modified xsi:type="dcterms:W3CDTF">2023-07-31T01:19:21Z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0x010100B0B031516F6D8C4DB275B607DCF2CAAB</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b8feb4ed-10c3-4c84-886b-0476badcd3d2</vt:lpwstr>
  </property>
  <property fmtid="{D5CDD505-2E9C-101B-9397-08002B2CF9AE}" pid="10" name="SharedWithUsers">
    <vt:lpwstr>87;#Ken Smart;#157;#Nehalkumar patel</vt:lpwstr>
  </property>
  <property fmtid="{D5CDD505-2E9C-101B-9397-08002B2CF9AE}" pid="11" name="MSIP_Label_defa4170-0d19-0005-0004-bc88714345d2_Enabled">
    <vt:lpwstr>true</vt:lpwstr>
  </property>
  <property fmtid="{D5CDD505-2E9C-101B-9397-08002B2CF9AE}" pid="12" name="MSIP_Label_defa4170-0d19-0005-0004-bc88714345d2_SetDate">
    <vt:lpwstr>2023-07-25T01:16:39Z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08d6651a-13b6-4c3d-bbb5-d3673dd5ab7b</vt:lpwstr>
  </property>
  <property fmtid="{D5CDD505-2E9C-101B-9397-08002B2CF9AE}" pid="16" name="MSIP_Label_defa4170-0d19-0005-0004-bc88714345d2_ActionId">
    <vt:lpwstr>72138b68-57c5-40cd-bd99-1c62a9af86d6</vt:lpwstr>
  </property>
  <property fmtid="{D5CDD505-2E9C-101B-9397-08002B2CF9AE}" pid="17" name="MSIP_Label_defa4170-0d19-0005-0004-bc88714345d2_ContentBits">
    <vt:lpwstr>0</vt:lpwstr>
  </property>
</Properties>
</file>